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 tabRatio="685" activeTab="6"/>
  </bookViews>
  <sheets>
    <sheet name="ос-ком залік мол" sheetId="9" r:id="rId1"/>
    <sheet name="ос-ком залік ст" sheetId="7" r:id="rId2"/>
    <sheet name="ст хл" sheetId="1" r:id="rId3"/>
    <sheet name="ст д" sheetId="5" r:id="rId4"/>
    <sheet name="мол хл" sheetId="6" r:id="rId5"/>
    <sheet name="мол д" sheetId="4" r:id="rId6"/>
    <sheet name="команди результат" sheetId="2" r:id="rId7"/>
    <sheet name="стартовий " sheetId="3" r:id="rId8"/>
  </sheets>
  <calcPr calcId="124519"/>
</workbook>
</file>

<file path=xl/calcChain.xml><?xml version="1.0" encoding="utf-8"?>
<calcChain xmlns="http://schemas.openxmlformats.org/spreadsheetml/2006/main">
  <c r="T17" i="2"/>
  <c r="T16"/>
  <c r="S17"/>
  <c r="S16"/>
  <c r="T15"/>
  <c r="V17" s="1"/>
  <c r="E34" i="7"/>
  <c r="E30"/>
  <c r="D7" i="9"/>
  <c r="E21" i="7"/>
  <c r="E11"/>
  <c r="S7" i="2"/>
  <c r="S8"/>
  <c r="S9"/>
  <c r="S10"/>
  <c r="S11"/>
  <c r="S6"/>
  <c r="T5"/>
  <c r="T11" s="1"/>
  <c r="V11" s="1"/>
  <c r="R21" i="4"/>
  <c r="R20"/>
  <c r="R19"/>
  <c r="R18"/>
  <c r="R17"/>
  <c r="S16"/>
  <c r="S21" s="1"/>
  <c r="T21" s="1"/>
  <c r="S20" i="5"/>
  <c r="S18"/>
  <c r="S10" i="4"/>
  <c r="S9"/>
  <c r="S8"/>
  <c r="S7"/>
  <c r="S6"/>
  <c r="S10" i="6"/>
  <c r="S9"/>
  <c r="S8"/>
  <c r="S7"/>
  <c r="S6"/>
  <c r="S19" i="5"/>
  <c r="S17"/>
  <c r="S16"/>
  <c r="S15"/>
  <c r="S14"/>
  <c r="S13"/>
  <c r="S12"/>
  <c r="S11"/>
  <c r="S10"/>
  <c r="S9"/>
  <c r="S8"/>
  <c r="S7"/>
  <c r="S6"/>
  <c r="S13" i="1"/>
  <c r="S12"/>
  <c r="S7"/>
  <c r="S8"/>
  <c r="R7" i="4"/>
  <c r="R8"/>
  <c r="R9"/>
  <c r="R10"/>
  <c r="R6"/>
  <c r="S5"/>
  <c r="S5" i="5"/>
  <c r="S5" i="6"/>
  <c r="R7" i="5"/>
  <c r="R8"/>
  <c r="R9"/>
  <c r="R10"/>
  <c r="R11"/>
  <c r="R12"/>
  <c r="R13"/>
  <c r="R14"/>
  <c r="R15"/>
  <c r="R16"/>
  <c r="R17"/>
  <c r="R18"/>
  <c r="R19"/>
  <c r="R20"/>
  <c r="R6"/>
  <c r="R7" i="1"/>
  <c r="R8"/>
  <c r="T8" s="1"/>
  <c r="R9"/>
  <c r="R10"/>
  <c r="R11"/>
  <c r="T11" s="1"/>
  <c r="R12"/>
  <c r="T12" s="1"/>
  <c r="R13"/>
  <c r="T13" s="1"/>
  <c r="R14"/>
  <c r="R6"/>
  <c r="S5"/>
  <c r="S10" s="1"/>
  <c r="T15" i="5"/>
  <c r="T16"/>
  <c r="T17"/>
  <c r="T18"/>
  <c r="T19"/>
  <c r="T20"/>
  <c r="D3" i="9"/>
  <c r="E17" i="7"/>
  <c r="E7"/>
  <c r="E3"/>
  <c r="R10" i="6"/>
  <c r="R9"/>
  <c r="R8"/>
  <c r="R7"/>
  <c r="R6"/>
  <c r="T9" i="5"/>
  <c r="T6" i="1"/>
  <c r="T6" i="2" l="1"/>
  <c r="V6" s="1"/>
  <c r="T7"/>
  <c r="V7" s="1"/>
  <c r="T8"/>
  <c r="V8" s="1"/>
  <c r="T9"/>
  <c r="V9" s="1"/>
  <c r="T10"/>
  <c r="V10" s="1"/>
  <c r="V16"/>
  <c r="S17" i="4"/>
  <c r="T17" s="1"/>
  <c r="S18"/>
  <c r="T18" s="1"/>
  <c r="S19"/>
  <c r="T19" s="1"/>
  <c r="S20"/>
  <c r="T20" s="1"/>
  <c r="S14" i="1"/>
  <c r="T14" s="1"/>
  <c r="T7"/>
  <c r="T10"/>
  <c r="S9"/>
  <c r="T9" s="1"/>
  <c r="T6" i="4"/>
  <c r="T7"/>
  <c r="T8"/>
  <c r="T9"/>
  <c r="T10"/>
  <c r="T6" i="6"/>
  <c r="T7"/>
  <c r="T8"/>
  <c r="T9"/>
  <c r="T10"/>
  <c r="T6" i="5"/>
  <c r="T7"/>
  <c r="T8"/>
  <c r="T10"/>
  <c r="T11"/>
  <c r="T12"/>
  <c r="T13"/>
  <c r="T14"/>
</calcChain>
</file>

<file path=xl/sharedStrings.xml><?xml version="1.0" encoding="utf-8"?>
<sst xmlns="http://schemas.openxmlformats.org/spreadsheetml/2006/main" count="400" uniqueCount="119">
  <si>
    <t>Прізвище, ім’я учасника</t>
  </si>
  <si>
    <t>Команда</t>
  </si>
  <si>
    <t>Назва етапу / оціночна кількість балів</t>
  </si>
  <si>
    <t>Місце</t>
  </si>
  <si>
    <t>Чмиренко Анастасія</t>
  </si>
  <si>
    <t>Поліщук Анатолій</t>
  </si>
  <si>
    <t>Конечна Олена</t>
  </si>
  <si>
    <t>Крисюк Владислав</t>
  </si>
  <si>
    <t>Нікітін Владислав</t>
  </si>
  <si>
    <t>Пічкур Діонісій</t>
  </si>
  <si>
    <t>Умань -1</t>
  </si>
  <si>
    <t>Кушнір Станіслав</t>
  </si>
  <si>
    <t>Ніка</t>
  </si>
  <si>
    <t>Осадча Валерія</t>
  </si>
  <si>
    <t>Пилипенко Варвара</t>
  </si>
  <si>
    <t>Алієв Денис</t>
  </si>
  <si>
    <t>Умань - 2</t>
  </si>
  <si>
    <t>Чернецька Анастасія</t>
  </si>
  <si>
    <t>Петрушков Владислав</t>
  </si>
  <si>
    <t>Крищук Таісія</t>
  </si>
  <si>
    <t>Кількість штрафних балів</t>
  </si>
  <si>
    <t xml:space="preserve">Кількість набраних балів </t>
  </si>
  <si>
    <t>Особистий залік</t>
  </si>
  <si>
    <t>час</t>
  </si>
  <si>
    <t>Підйом по схилу</t>
  </si>
  <si>
    <t>Спуск по схилу</t>
  </si>
  <si>
    <t>Підйом по скельній ділянці</t>
  </si>
  <si>
    <t>Спуск по верт. Перилах</t>
  </si>
  <si>
    <t>Спуск по схилу (самон.)</t>
  </si>
  <si>
    <t>Спуск по верт.перилах (самон.)</t>
  </si>
  <si>
    <t>Крутопохила переправа (вниз)</t>
  </si>
  <si>
    <t>Крутопохила переправа (вгору)</t>
  </si>
  <si>
    <t>Траверс скельної ділянки (короткий)</t>
  </si>
  <si>
    <t>Траверс скельної ділянки (довгий)</t>
  </si>
  <si>
    <t>Переправа по колоді маятником (самон.)</t>
  </si>
  <si>
    <t>Переправа по колоді з перилами (самон.)</t>
  </si>
  <si>
    <t>Переправа по мотузці з перилами</t>
  </si>
  <si>
    <t>Навісна переправа через яр</t>
  </si>
  <si>
    <t>Хауляк Іванна</t>
  </si>
  <si>
    <t xml:space="preserve">Бондар Марія </t>
  </si>
  <si>
    <t>Заг. кіл-ть балів</t>
  </si>
  <si>
    <t>Молодша вікова група дівчата</t>
  </si>
  <si>
    <t>Молодша вікова група хлопці</t>
  </si>
  <si>
    <t>Старша вікова група хлопці</t>
  </si>
  <si>
    <t>Старша вікова група дівчата</t>
  </si>
  <si>
    <t>Умань - 1</t>
  </si>
  <si>
    <t>Місце в особ. заліку</t>
  </si>
  <si>
    <t xml:space="preserve">Особисто-командний залік в старшій віковій групі   </t>
  </si>
  <si>
    <t>Сума особистих місць</t>
  </si>
  <si>
    <t xml:space="preserve">Особисто-командний залік в молодшій віковій групі   </t>
  </si>
  <si>
    <t>№</t>
  </si>
  <si>
    <t xml:space="preserve"> Крутопохила переправа вгору</t>
  </si>
  <si>
    <t xml:space="preserve"> Траверс скельної ділянки короткий</t>
  </si>
  <si>
    <t xml:space="preserve"> Навісна переправа через яр</t>
  </si>
  <si>
    <t xml:space="preserve"> Підйом по схилу</t>
  </si>
  <si>
    <t xml:space="preserve"> Переправа по мотузці з перилами</t>
  </si>
  <si>
    <t xml:space="preserve"> Спуск по схилу (самонаведення)</t>
  </si>
  <si>
    <t xml:space="preserve"> Переправа по колоді через яр (самонаведення)</t>
  </si>
  <si>
    <t xml:space="preserve"> Підйом по схилу (самонаведення)</t>
  </si>
  <si>
    <t xml:space="preserve"> Крутопохила переправа (вниз)</t>
  </si>
  <si>
    <t xml:space="preserve"> Підйом по скельній ділянці</t>
  </si>
  <si>
    <t xml:space="preserve"> Спуск по вертикальних перилах (самонаведення)</t>
  </si>
  <si>
    <t>Траверс скельної ділянки довгий</t>
  </si>
  <si>
    <t>Підйом по скельній ділянці з командною страховкою</t>
  </si>
  <si>
    <t xml:space="preserve"> Спуск по вертикальних перилах</t>
  </si>
  <si>
    <t>Сума штрафів</t>
  </si>
  <si>
    <t>Час на дистанції</t>
  </si>
  <si>
    <t xml:space="preserve">Команда / </t>
  </si>
  <si>
    <t>Умань-1</t>
  </si>
  <si>
    <t>Сума балів за етапи</t>
  </si>
  <si>
    <t xml:space="preserve"> </t>
  </si>
  <si>
    <t>/кіл- балів</t>
  </si>
  <si>
    <t>Командний залік  в старшій віковій групі</t>
  </si>
  <si>
    <t>Шурохайлова Анна</t>
  </si>
  <si>
    <t>Самчук Анна</t>
  </si>
  <si>
    <t>Туз Антон</t>
  </si>
  <si>
    <t>Ляшук Даніїл</t>
  </si>
  <si>
    <t>Троян Тарас</t>
  </si>
  <si>
    <t>Слупіцький Володимир</t>
  </si>
  <si>
    <t>Красовська Катерина</t>
  </si>
  <si>
    <t>Красовська Анна</t>
  </si>
  <si>
    <t>Сміла</t>
  </si>
  <si>
    <t>Ратушна Євгенія</t>
  </si>
  <si>
    <t>Шпирка Вікторія</t>
  </si>
  <si>
    <t>Калашникова Любов</t>
  </si>
  <si>
    <t>Троїцька Дар'я</t>
  </si>
  <si>
    <t>Блудний Грунь</t>
  </si>
  <si>
    <t>Кловак Марія</t>
  </si>
  <si>
    <t>Екстремали</t>
  </si>
  <si>
    <t>Панченко Аліна</t>
  </si>
  <si>
    <t>Волохов Олександр</t>
  </si>
  <si>
    <t xml:space="preserve">Екстремали </t>
  </si>
  <si>
    <t>Голубець Ярослав</t>
  </si>
  <si>
    <t>Лісецький Кіріл</t>
  </si>
  <si>
    <t>Ніка - мол.</t>
  </si>
  <si>
    <t>Ніка  (ст.)</t>
  </si>
  <si>
    <t>Третяк Марина</t>
  </si>
  <si>
    <t xml:space="preserve"> Пилипенко Варвара</t>
  </si>
  <si>
    <t>команда</t>
  </si>
  <si>
    <t>П.І. учасника</t>
  </si>
  <si>
    <t>Ніка  (мол.)</t>
  </si>
  <si>
    <t>Троїцька Дар`я</t>
  </si>
  <si>
    <t>Коловак Марія</t>
  </si>
  <si>
    <t>Калашнікова Любов</t>
  </si>
  <si>
    <t>Ляшук Наталья</t>
  </si>
  <si>
    <t>Ляшук Наталія</t>
  </si>
  <si>
    <t>кіл-ть балів</t>
  </si>
  <si>
    <t>штраф. бал</t>
  </si>
  <si>
    <t>заг. кіл-ть балів</t>
  </si>
  <si>
    <t>Стартовий протокол  (особистий залік "Смуга перешкод")</t>
  </si>
  <si>
    <t>Красовська Катя</t>
  </si>
  <si>
    <t>Загальна сума балів</t>
  </si>
  <si>
    <t>Ніка - 1</t>
  </si>
  <si>
    <t>Екстемали</t>
  </si>
  <si>
    <t>Панченко аліна</t>
  </si>
  <si>
    <t>Ніка молодша</t>
  </si>
  <si>
    <t>Кіл-ть штраф.балів</t>
  </si>
  <si>
    <t>Умань-2</t>
  </si>
  <si>
    <t>-</t>
  </si>
</sst>
</file>

<file path=xl/styles.xml><?xml version="1.0" encoding="utf-8"?>
<styleSheet xmlns="http://schemas.openxmlformats.org/spreadsheetml/2006/main">
  <numFmts count="2">
    <numFmt numFmtId="164" formatCode="hh:mm:ss;@"/>
    <numFmt numFmtId="165" formatCode="[$-F400]h:mm:ss\ AM/PM"/>
  </numFmts>
  <fonts count="3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5">
    <xf numFmtId="0" fontId="0" fillId="0" borderId="0" xfId="0"/>
    <xf numFmtId="0" fontId="2" fillId="0" borderId="8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textRotation="90" wrapText="1"/>
    </xf>
    <xf numFmtId="0" fontId="0" fillId="0" borderId="0" xfId="0" applyBorder="1"/>
    <xf numFmtId="0" fontId="0" fillId="0" borderId="0" xfId="0" applyFont="1"/>
    <xf numFmtId="1" fontId="3" fillId="0" borderId="6" xfId="0" applyNumberFormat="1" applyFont="1" applyBorder="1" applyAlignment="1">
      <alignment horizontal="center" wrapText="1"/>
    </xf>
    <xf numFmtId="1" fontId="4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0" xfId="0" applyFont="1" applyBorder="1" applyAlignment="1">
      <alignment vertical="center" textRotation="90" wrapText="1"/>
    </xf>
    <xf numFmtId="0" fontId="2" fillId="0" borderId="21" xfId="0" applyFont="1" applyBorder="1" applyAlignment="1">
      <alignment vertical="center" textRotation="90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4" fillId="0" borderId="9" xfId="0" applyNumberFormat="1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1" fontId="3" fillId="0" borderId="26" xfId="0" applyNumberFormat="1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1" fontId="4" fillId="0" borderId="27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32" xfId="0" applyBorder="1"/>
    <xf numFmtId="0" fontId="1" fillId="0" borderId="29" xfId="0" applyFont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21" xfId="0" applyFont="1" applyBorder="1" applyAlignment="1">
      <alignment vertical="center" wrapText="1"/>
    </xf>
    <xf numFmtId="0" fontId="0" fillId="0" borderId="29" xfId="0" applyBorder="1"/>
    <xf numFmtId="0" fontId="2" fillId="0" borderId="33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164" fontId="4" fillId="0" borderId="28" xfId="0" applyNumberFormat="1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wrapText="1"/>
    </xf>
    <xf numFmtId="0" fontId="0" fillId="0" borderId="47" xfId="0" applyBorder="1"/>
    <xf numFmtId="0" fontId="2" fillId="0" borderId="34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8" xfId="0" applyFont="1" applyBorder="1" applyAlignment="1">
      <alignment horizontal="center" wrapText="1"/>
    </xf>
    <xf numFmtId="1" fontId="4" fillId="0" borderId="9" xfId="0" applyNumberFormat="1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2" fillId="0" borderId="31" xfId="0" applyFont="1" applyBorder="1" applyAlignment="1">
      <alignment vertical="center" textRotation="90" wrapText="1"/>
    </xf>
    <xf numFmtId="0" fontId="3" fillId="0" borderId="57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wrapText="1"/>
    </xf>
    <xf numFmtId="1" fontId="3" fillId="0" borderId="27" xfId="0" applyNumberFormat="1" applyFont="1" applyBorder="1" applyAlignment="1">
      <alignment horizontal="center" wrapText="1"/>
    </xf>
    <xf numFmtId="1" fontId="3" fillId="0" borderId="23" xfId="0" applyNumberFormat="1" applyFont="1" applyBorder="1" applyAlignment="1">
      <alignment horizontal="center" wrapText="1"/>
    </xf>
    <xf numFmtId="1" fontId="4" fillId="0" borderId="5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7" fillId="0" borderId="37" xfId="0" applyFont="1" applyBorder="1" applyAlignment="1">
      <alignment horizontal="center" wrapText="1"/>
    </xf>
    <xf numFmtId="0" fontId="13" fillId="0" borderId="37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5" fontId="9" fillId="0" borderId="0" xfId="0" applyNumberFormat="1" applyFont="1"/>
    <xf numFmtId="0" fontId="16" fillId="0" borderId="16" xfId="0" applyFont="1" applyBorder="1" applyAlignment="1">
      <alignment horizontal="center" wrapText="1"/>
    </xf>
    <xf numFmtId="0" fontId="17" fillId="0" borderId="16" xfId="0" applyFont="1" applyBorder="1"/>
    <xf numFmtId="0" fontId="9" fillId="0" borderId="16" xfId="0" applyFont="1" applyBorder="1"/>
    <xf numFmtId="165" fontId="9" fillId="0" borderId="16" xfId="0" applyNumberFormat="1" applyFont="1" applyBorder="1"/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0" fillId="0" borderId="16" xfId="0" applyFont="1" applyBorder="1"/>
    <xf numFmtId="0" fontId="2" fillId="0" borderId="2" xfId="0" applyFont="1" applyBorder="1" applyAlignment="1">
      <alignment vertical="center" textRotation="90" wrapText="1"/>
    </xf>
    <xf numFmtId="0" fontId="1" fillId="0" borderId="48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19" fillId="0" borderId="3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56" xfId="0" applyFont="1" applyBorder="1" applyAlignment="1">
      <alignment vertical="center" textRotation="90" wrapText="1"/>
    </xf>
    <xf numFmtId="1" fontId="3" fillId="0" borderId="18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31" xfId="0" applyFont="1" applyBorder="1" applyAlignment="1">
      <alignment wrapText="1"/>
    </xf>
    <xf numFmtId="0" fontId="3" fillId="0" borderId="25" xfId="0" applyFont="1" applyFill="1" applyBorder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164" fontId="4" fillId="0" borderId="28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1" fontId="3" fillId="0" borderId="64" xfId="0" applyNumberFormat="1" applyFont="1" applyBorder="1" applyAlignment="1">
      <alignment horizontal="center" wrapText="1"/>
    </xf>
    <xf numFmtId="0" fontId="3" fillId="0" borderId="72" xfId="0" applyFont="1" applyBorder="1" applyAlignment="1">
      <alignment horizontal="center" wrapText="1"/>
    </xf>
    <xf numFmtId="0" fontId="3" fillId="0" borderId="7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wrapText="1"/>
    </xf>
    <xf numFmtId="0" fontId="22" fillId="0" borderId="24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/>
    </xf>
    <xf numFmtId="0" fontId="17" fillId="0" borderId="0" xfId="0" applyFont="1"/>
    <xf numFmtId="0" fontId="17" fillId="0" borderId="72" xfId="0" applyFont="1" applyBorder="1"/>
    <xf numFmtId="0" fontId="17" fillId="0" borderId="36" xfId="0" applyFont="1" applyBorder="1"/>
    <xf numFmtId="0" fontId="17" fillId="0" borderId="81" xfId="0" applyFont="1" applyBorder="1"/>
    <xf numFmtId="0" fontId="17" fillId="0" borderId="24" xfId="0" applyFont="1" applyBorder="1"/>
    <xf numFmtId="0" fontId="17" fillId="0" borderId="78" xfId="0" applyFont="1" applyBorder="1"/>
    <xf numFmtId="0" fontId="17" fillId="0" borderId="0" xfId="0" applyFont="1" applyBorder="1" applyAlignment="1">
      <alignment horizontal="center" vertical="center"/>
    </xf>
    <xf numFmtId="0" fontId="17" fillId="0" borderId="39" xfId="0" applyFont="1" applyBorder="1"/>
    <xf numFmtId="0" fontId="17" fillId="0" borderId="77" xfId="0" applyFont="1" applyBorder="1"/>
    <xf numFmtId="0" fontId="17" fillId="0" borderId="76" xfId="0" applyFont="1" applyBorder="1"/>
    <xf numFmtId="0" fontId="17" fillId="0" borderId="79" xfId="0" applyFont="1" applyBorder="1"/>
    <xf numFmtId="0" fontId="17" fillId="0" borderId="50" xfId="0" applyFont="1" applyBorder="1"/>
    <xf numFmtId="0" fontId="17" fillId="0" borderId="34" xfId="0" applyFont="1" applyBorder="1"/>
    <xf numFmtId="0" fontId="17" fillId="0" borderId="25" xfId="0" applyFont="1" applyBorder="1"/>
    <xf numFmtId="0" fontId="17" fillId="0" borderId="82" xfId="0" applyFont="1" applyBorder="1"/>
    <xf numFmtId="0" fontId="17" fillId="0" borderId="72" xfId="0" applyFont="1" applyFill="1" applyBorder="1"/>
    <xf numFmtId="0" fontId="17" fillId="0" borderId="83" xfId="0" applyFont="1" applyBorder="1"/>
    <xf numFmtId="0" fontId="7" fillId="0" borderId="74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wrapText="1"/>
    </xf>
    <xf numFmtId="1" fontId="8" fillId="0" borderId="18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1" fontId="2" fillId="0" borderId="18" xfId="0" applyNumberFormat="1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1" fontId="3" fillId="0" borderId="59" xfId="0" applyNumberFormat="1" applyFont="1" applyBorder="1" applyAlignment="1">
      <alignment horizontal="center" vertical="center" wrapText="1"/>
    </xf>
    <xf numFmtId="1" fontId="4" fillId="0" borderId="59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textRotation="90" wrapText="1"/>
    </xf>
    <xf numFmtId="0" fontId="2" fillId="0" borderId="47" xfId="0" applyFont="1" applyBorder="1" applyAlignment="1">
      <alignment vertical="center" textRotation="90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5" fontId="23" fillId="0" borderId="16" xfId="0" applyNumberFormat="1" applyFont="1" applyBorder="1" applyAlignme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9" fillId="0" borderId="16" xfId="0" applyFont="1" applyFill="1" applyBorder="1"/>
    <xf numFmtId="0" fontId="25" fillId="0" borderId="16" xfId="0" applyFont="1" applyFill="1" applyBorder="1" applyAlignment="1">
      <alignment horizontal="center" textRotation="90" wrapText="1"/>
    </xf>
    <xf numFmtId="0" fontId="9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wrapText="1"/>
    </xf>
    <xf numFmtId="0" fontId="13" fillId="0" borderId="40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wrapText="1"/>
    </xf>
    <xf numFmtId="0" fontId="27" fillId="0" borderId="85" xfId="0" applyFont="1" applyBorder="1" applyAlignment="1">
      <alignment horizontal="center" wrapText="1"/>
    </xf>
    <xf numFmtId="0" fontId="27" fillId="0" borderId="86" xfId="0" applyFont="1" applyBorder="1" applyAlignment="1">
      <alignment horizontal="center" wrapText="1"/>
    </xf>
    <xf numFmtId="0" fontId="29" fillId="0" borderId="46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wrapText="1"/>
    </xf>
    <xf numFmtId="0" fontId="26" fillId="0" borderId="86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27" fillId="0" borderId="54" xfId="0" applyFont="1" applyBorder="1" applyAlignment="1">
      <alignment horizontal="center" wrapText="1"/>
    </xf>
    <xf numFmtId="0" fontId="27" fillId="0" borderId="87" xfId="0" applyFont="1" applyBorder="1" applyAlignment="1">
      <alignment horizontal="center" wrapText="1"/>
    </xf>
    <xf numFmtId="0" fontId="27" fillId="0" borderId="88" xfId="0" applyFont="1" applyBorder="1" applyAlignment="1">
      <alignment horizontal="center" wrapText="1"/>
    </xf>
    <xf numFmtId="0" fontId="13" fillId="0" borderId="89" xfId="0" applyFont="1" applyBorder="1" applyAlignment="1">
      <alignment horizontal="center" wrapText="1"/>
    </xf>
    <xf numFmtId="0" fontId="13" fillId="0" borderId="90" xfId="0" applyFont="1" applyBorder="1" applyAlignment="1">
      <alignment horizontal="center" wrapText="1"/>
    </xf>
    <xf numFmtId="0" fontId="27" fillId="0" borderId="90" xfId="0" applyFont="1" applyBorder="1" applyAlignment="1">
      <alignment horizontal="center" wrapText="1"/>
    </xf>
    <xf numFmtId="0" fontId="27" fillId="0" borderId="77" xfId="0" applyFont="1" applyBorder="1" applyAlignment="1">
      <alignment horizontal="center" wrapText="1"/>
    </xf>
    <xf numFmtId="0" fontId="27" fillId="0" borderId="89" xfId="0" applyFont="1" applyBorder="1" applyAlignment="1">
      <alignment horizontal="center" wrapText="1"/>
    </xf>
    <xf numFmtId="0" fontId="13" fillId="0" borderId="81" xfId="0" applyFont="1" applyBorder="1" applyAlignment="1">
      <alignment horizontal="center" wrapText="1"/>
    </xf>
    <xf numFmtId="0" fontId="11" fillId="0" borderId="91" xfId="0" applyFont="1" applyBorder="1" applyAlignment="1">
      <alignment horizontal="center" wrapText="1"/>
    </xf>
    <xf numFmtId="0" fontId="11" fillId="0" borderId="77" xfId="0" applyFont="1" applyBorder="1" applyAlignment="1">
      <alignment horizontal="center" wrapText="1"/>
    </xf>
    <xf numFmtId="0" fontId="11" fillId="0" borderId="81" xfId="0" applyFont="1" applyBorder="1" applyAlignment="1">
      <alignment horizontal="center" wrapText="1"/>
    </xf>
    <xf numFmtId="0" fontId="13" fillId="0" borderId="91" xfId="0" applyFont="1" applyBorder="1" applyAlignment="1">
      <alignment horizontal="center" wrapText="1"/>
    </xf>
    <xf numFmtId="0" fontId="11" fillId="0" borderId="90" xfId="0" applyFont="1" applyBorder="1" applyAlignment="1">
      <alignment horizontal="center" wrapText="1"/>
    </xf>
    <xf numFmtId="0" fontId="27" fillId="0" borderId="95" xfId="0" applyFont="1" applyBorder="1" applyAlignment="1">
      <alignment horizontal="center" wrapText="1"/>
    </xf>
    <xf numFmtId="0" fontId="27" fillId="0" borderId="96" xfId="0" applyFont="1" applyBorder="1" applyAlignment="1">
      <alignment horizontal="center" wrapText="1"/>
    </xf>
    <xf numFmtId="0" fontId="26" fillId="0" borderId="96" xfId="0" applyFont="1" applyBorder="1" applyAlignment="1">
      <alignment horizontal="center" wrapText="1"/>
    </xf>
    <xf numFmtId="0" fontId="26" fillId="0" borderId="98" xfId="0" applyFont="1" applyBorder="1" applyAlignment="1">
      <alignment horizontal="center" wrapText="1"/>
    </xf>
    <xf numFmtId="0" fontId="27" fillId="0" borderId="98" xfId="0" applyFont="1" applyBorder="1" applyAlignment="1">
      <alignment horizontal="center" wrapText="1"/>
    </xf>
    <xf numFmtId="0" fontId="29" fillId="0" borderId="97" xfId="0" applyFont="1" applyBorder="1" applyAlignment="1">
      <alignment horizontal="center" vertical="center" wrapText="1"/>
    </xf>
    <xf numFmtId="1" fontId="9" fillId="0" borderId="0" xfId="0" applyNumberFormat="1" applyFont="1"/>
    <xf numFmtId="0" fontId="27" fillId="0" borderId="55" xfId="0" applyFont="1" applyBorder="1" applyAlignment="1">
      <alignment horizontal="center" wrapText="1"/>
    </xf>
    <xf numFmtId="0" fontId="27" fillId="0" borderId="56" xfId="0" applyFont="1" applyBorder="1" applyAlignment="1">
      <alignment horizont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wrapText="1"/>
    </xf>
    <xf numFmtId="0" fontId="27" fillId="0" borderId="25" xfId="0" applyFont="1" applyBorder="1" applyAlignment="1">
      <alignment horizontal="center" wrapText="1"/>
    </xf>
    <xf numFmtId="0" fontId="27" fillId="0" borderId="31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1" fillId="0" borderId="25" xfId="0" applyFont="1" applyBorder="1" applyAlignment="1">
      <alignment horizontal="center" wrapText="1"/>
    </xf>
    <xf numFmtId="0" fontId="11" fillId="0" borderId="31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13" fillId="0" borderId="72" xfId="0" applyFont="1" applyBorder="1" applyAlignment="1">
      <alignment horizontal="center" wrapText="1"/>
    </xf>
    <xf numFmtId="0" fontId="13" fillId="0" borderId="76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wrapText="1"/>
    </xf>
    <xf numFmtId="0" fontId="27" fillId="0" borderId="72" xfId="0" applyFont="1" applyBorder="1" applyAlignment="1">
      <alignment horizontal="center" wrapText="1"/>
    </xf>
    <xf numFmtId="0" fontId="26" fillId="0" borderId="72" xfId="0" applyFont="1" applyBorder="1" applyAlignment="1">
      <alignment horizontal="center" wrapText="1"/>
    </xf>
    <xf numFmtId="0" fontId="26" fillId="0" borderId="73" xfId="0" applyFont="1" applyBorder="1" applyAlignment="1">
      <alignment horizontal="center" wrapText="1"/>
    </xf>
    <xf numFmtId="0" fontId="27" fillId="0" borderId="73" xfId="0" applyFont="1" applyBorder="1" applyAlignment="1">
      <alignment horizontal="center" wrapText="1"/>
    </xf>
    <xf numFmtId="0" fontId="29" fillId="0" borderId="7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/>
    </xf>
    <xf numFmtId="0" fontId="28" fillId="0" borderId="82" xfId="0" applyFont="1" applyBorder="1" applyAlignment="1">
      <alignment horizontal="center" vertical="center"/>
    </xf>
    <xf numFmtId="0" fontId="28" fillId="0" borderId="9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 wrapText="1"/>
    </xf>
    <xf numFmtId="0" fontId="13" fillId="0" borderId="82" xfId="0" applyFont="1" applyBorder="1" applyAlignment="1">
      <alignment horizontal="center" vertical="center" wrapText="1"/>
    </xf>
    <xf numFmtId="0" fontId="13" fillId="0" borderId="9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65" xfId="0" applyFont="1" applyBorder="1" applyAlignment="1">
      <alignment horizontal="center" vertical="center" textRotation="90" wrapText="1"/>
    </xf>
    <xf numFmtId="0" fontId="2" fillId="0" borderId="67" xfId="0" applyFont="1" applyBorder="1" applyAlignment="1">
      <alignment horizontal="center" vertical="center" textRotation="90" wrapText="1"/>
    </xf>
    <xf numFmtId="0" fontId="2" fillId="0" borderId="6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6" fillId="0" borderId="64" xfId="0" applyFont="1" applyBorder="1" applyAlignment="1">
      <alignment horizontal="center" wrapText="1"/>
    </xf>
    <xf numFmtId="0" fontId="6" fillId="0" borderId="66" xfId="0" applyFont="1" applyBorder="1" applyAlignment="1">
      <alignment horizontal="center" wrapText="1"/>
    </xf>
    <xf numFmtId="0" fontId="6" fillId="0" borderId="6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6" fillId="0" borderId="54" xfId="0" applyFont="1" applyBorder="1" applyAlignment="1">
      <alignment horizontal="center" wrapText="1"/>
    </xf>
    <xf numFmtId="0" fontId="6" fillId="0" borderId="55" xfId="0" applyFont="1" applyBorder="1" applyAlignment="1">
      <alignment horizontal="center" wrapText="1"/>
    </xf>
    <xf numFmtId="0" fontId="6" fillId="0" borderId="56" xfId="0" applyFont="1" applyBorder="1" applyAlignment="1">
      <alignment horizontal="center" wrapText="1"/>
    </xf>
    <xf numFmtId="0" fontId="2" fillId="0" borderId="58" xfId="0" applyFont="1" applyBorder="1" applyAlignment="1">
      <alignment horizontal="center" wrapText="1"/>
    </xf>
    <xf numFmtId="0" fontId="2" fillId="0" borderId="54" xfId="0" applyFont="1" applyBorder="1" applyAlignment="1">
      <alignment horizontal="center" vertical="center" textRotation="90" wrapText="1"/>
    </xf>
    <xf numFmtId="0" fontId="2" fillId="0" borderId="55" xfId="0" applyFont="1" applyBorder="1" applyAlignment="1">
      <alignment horizontal="center" vertical="center" textRotation="90" wrapText="1"/>
    </xf>
    <xf numFmtId="0" fontId="1" fillId="0" borderId="70" xfId="0" applyFont="1" applyBorder="1" applyAlignment="1">
      <alignment horizontal="center" vertical="center" textRotation="90" wrapText="1"/>
    </xf>
    <xf numFmtId="0" fontId="1" fillId="0" borderId="71" xfId="0" applyFont="1" applyBorder="1" applyAlignment="1">
      <alignment horizontal="center" vertical="center" textRotation="90" wrapText="1"/>
    </xf>
    <xf numFmtId="0" fontId="1" fillId="0" borderId="59" xfId="0" applyFont="1" applyBorder="1" applyAlignment="1">
      <alignment horizontal="center" vertical="center" textRotation="90" wrapText="1"/>
    </xf>
    <xf numFmtId="0" fontId="6" fillId="0" borderId="30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2" fillId="0" borderId="56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4" xfId="0" applyFont="1" applyBorder="1" applyAlignment="1">
      <alignment horizontal="center" vertical="center" textRotation="90" wrapText="1"/>
    </xf>
    <xf numFmtId="0" fontId="16" fillId="0" borderId="16" xfId="0" applyFont="1" applyFill="1" applyBorder="1" applyAlignment="1">
      <alignment horizontal="center" wrapText="1"/>
    </xf>
    <xf numFmtId="0" fontId="16" fillId="0" borderId="20" xfId="0" applyFont="1" applyFill="1" applyBorder="1" applyAlignment="1">
      <alignment horizontal="left" wrapText="1"/>
    </xf>
    <xf numFmtId="0" fontId="16" fillId="0" borderId="22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center" textRotation="90" wrapText="1"/>
    </xf>
    <xf numFmtId="0" fontId="21" fillId="0" borderId="6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20" xfId="0" applyFont="1" applyFill="1" applyBorder="1" applyAlignment="1">
      <alignment horizontal="center" textRotation="90" wrapText="1"/>
    </xf>
    <xf numFmtId="0" fontId="25" fillId="0" borderId="22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zoomScale="90" zoomScaleNormal="90" workbookViewId="0">
      <selection activeCell="G12" sqref="G12"/>
    </sheetView>
  </sheetViews>
  <sheetFormatPr defaultRowHeight="18.75"/>
  <cols>
    <col min="1" max="1" width="23.28515625" style="65" customWidth="1"/>
    <col min="2" max="2" width="23.7109375" style="39" customWidth="1"/>
    <col min="3" max="3" width="27.7109375" style="39" customWidth="1"/>
    <col min="4" max="4" width="23" style="39" customWidth="1"/>
    <col min="5" max="5" width="17.140625" style="39" customWidth="1"/>
    <col min="6" max="16384" width="9.140625" style="39"/>
  </cols>
  <sheetData>
    <row r="1" spans="1:9" ht="25.5" customHeight="1" thickBot="1">
      <c r="B1" s="64" t="s">
        <v>49</v>
      </c>
    </row>
    <row r="2" spans="1:9" ht="42" customHeight="1" thickBot="1">
      <c r="A2" s="70" t="s">
        <v>1</v>
      </c>
      <c r="B2" s="71" t="s">
        <v>0</v>
      </c>
      <c r="C2" s="71" t="s">
        <v>46</v>
      </c>
      <c r="D2" s="71" t="s">
        <v>48</v>
      </c>
      <c r="E2" s="72" t="s">
        <v>3</v>
      </c>
      <c r="F2" s="66"/>
      <c r="G2" s="66"/>
      <c r="H2" s="66"/>
    </row>
    <row r="3" spans="1:9">
      <c r="A3" s="235" t="s">
        <v>16</v>
      </c>
      <c r="B3" s="67" t="s">
        <v>38</v>
      </c>
      <c r="C3" s="68">
        <v>1</v>
      </c>
      <c r="D3" s="238">
        <f>SUM(C3:C6)</f>
        <v>9</v>
      </c>
      <c r="E3" s="225">
        <v>1</v>
      </c>
    </row>
    <row r="4" spans="1:9">
      <c r="A4" s="236"/>
      <c r="B4" s="19" t="s">
        <v>39</v>
      </c>
      <c r="C4" s="63">
        <v>3</v>
      </c>
      <c r="D4" s="239"/>
      <c r="E4" s="226"/>
    </row>
    <row r="5" spans="1:9">
      <c r="A5" s="236"/>
      <c r="B5" s="19" t="s">
        <v>77</v>
      </c>
      <c r="C5" s="63">
        <v>2</v>
      </c>
      <c r="D5" s="239"/>
      <c r="E5" s="226"/>
    </row>
    <row r="6" spans="1:9" ht="38.25" thickBot="1">
      <c r="A6" s="237"/>
      <c r="B6" s="69" t="s">
        <v>78</v>
      </c>
      <c r="C6" s="176">
        <v>3</v>
      </c>
      <c r="D6" s="240"/>
      <c r="E6" s="227"/>
    </row>
    <row r="7" spans="1:9">
      <c r="A7" s="232" t="s">
        <v>115</v>
      </c>
      <c r="B7" s="174" t="s">
        <v>76</v>
      </c>
      <c r="C7" s="177">
        <v>4</v>
      </c>
      <c r="D7" s="228">
        <f>C9+C10+C7+C11</f>
        <v>11</v>
      </c>
      <c r="E7" s="225">
        <v>2</v>
      </c>
      <c r="F7" s="66"/>
      <c r="G7" s="66"/>
    </row>
    <row r="8" spans="1:9">
      <c r="A8" s="233"/>
      <c r="B8" s="172" t="s">
        <v>75</v>
      </c>
      <c r="C8" s="178">
        <v>5</v>
      </c>
      <c r="D8" s="229"/>
      <c r="E8" s="226"/>
      <c r="F8" s="66"/>
      <c r="G8" s="66"/>
    </row>
    <row r="9" spans="1:9" ht="21.75" customHeight="1">
      <c r="A9" s="233"/>
      <c r="B9" s="172" t="s">
        <v>18</v>
      </c>
      <c r="C9" s="181">
        <v>1</v>
      </c>
      <c r="D9" s="229"/>
      <c r="E9" s="226"/>
      <c r="F9" s="66"/>
      <c r="G9" s="66"/>
    </row>
    <row r="10" spans="1:9" ht="21.75" customHeight="1">
      <c r="A10" s="233"/>
      <c r="B10" s="173" t="s">
        <v>19</v>
      </c>
      <c r="C10" s="182">
        <v>2</v>
      </c>
      <c r="D10" s="230"/>
      <c r="E10" s="226"/>
      <c r="F10" s="66"/>
      <c r="G10" s="66"/>
    </row>
    <row r="11" spans="1:9" ht="21.75" customHeight="1">
      <c r="A11" s="233"/>
      <c r="B11" s="173" t="s">
        <v>74</v>
      </c>
      <c r="C11" s="179">
        <v>4</v>
      </c>
      <c r="D11" s="230"/>
      <c r="E11" s="226"/>
      <c r="F11" s="66"/>
      <c r="G11" s="66"/>
    </row>
    <row r="12" spans="1:9" ht="20.25" thickBot="1">
      <c r="A12" s="234"/>
      <c r="B12" s="175" t="s">
        <v>73</v>
      </c>
      <c r="C12" s="180">
        <v>5</v>
      </c>
      <c r="D12" s="231"/>
      <c r="E12" s="227"/>
      <c r="F12" s="66"/>
      <c r="G12" s="66"/>
      <c r="H12" s="66"/>
      <c r="I12" s="66"/>
    </row>
    <row r="15" spans="1:9">
      <c r="A15" s="168"/>
      <c r="B15" s="66"/>
      <c r="C15" s="66"/>
    </row>
    <row r="16" spans="1:9" ht="20.25">
      <c r="A16" s="169"/>
      <c r="B16" s="170"/>
      <c r="C16" s="169"/>
    </row>
    <row r="17" spans="1:3" ht="20.25">
      <c r="A17" s="169"/>
      <c r="B17" s="170"/>
      <c r="C17" s="169"/>
    </row>
    <row r="18" spans="1:3" ht="20.25">
      <c r="A18" s="169"/>
      <c r="B18" s="170"/>
      <c r="C18" s="169"/>
    </row>
    <row r="19" spans="1:3" ht="20.25">
      <c r="A19" s="169"/>
      <c r="B19" s="170"/>
      <c r="C19" s="169"/>
    </row>
    <row r="20" spans="1:3" ht="19.5" customHeight="1">
      <c r="A20" s="169"/>
      <c r="B20" s="170"/>
      <c r="C20" s="169"/>
    </row>
    <row r="21" spans="1:3" ht="20.25">
      <c r="A21" s="169"/>
      <c r="B21" s="170"/>
      <c r="C21" s="169"/>
    </row>
    <row r="22" spans="1:3" ht="20.25">
      <c r="A22" s="169"/>
      <c r="B22" s="170"/>
      <c r="C22" s="169"/>
    </row>
    <row r="23" spans="1:3" ht="20.25">
      <c r="A23" s="169"/>
      <c r="B23" s="171"/>
      <c r="C23" s="169"/>
    </row>
    <row r="24" spans="1:3" ht="20.25">
      <c r="A24" s="169"/>
      <c r="B24" s="171"/>
      <c r="C24" s="169"/>
    </row>
    <row r="25" spans="1:3" ht="20.25">
      <c r="A25" s="169"/>
      <c r="B25" s="171"/>
      <c r="C25" s="169"/>
    </row>
    <row r="26" spans="1:3" ht="20.25">
      <c r="A26" s="169"/>
      <c r="B26" s="171"/>
      <c r="C26" s="169"/>
    </row>
    <row r="27" spans="1:3" ht="20.25">
      <c r="A27" s="169"/>
      <c r="B27" s="171"/>
      <c r="C27" s="169"/>
    </row>
    <row r="28" spans="1:3" ht="20.25">
      <c r="A28" s="169"/>
      <c r="B28" s="171"/>
      <c r="C28" s="169"/>
    </row>
    <row r="29" spans="1:3" ht="20.25">
      <c r="A29" s="169"/>
      <c r="B29" s="171"/>
      <c r="C29" s="169"/>
    </row>
    <row r="30" spans="1:3" ht="20.25">
      <c r="A30" s="169"/>
      <c r="B30" s="171"/>
      <c r="C30" s="169"/>
    </row>
    <row r="31" spans="1:3" ht="20.25">
      <c r="A31" s="169"/>
      <c r="B31" s="171"/>
      <c r="C31" s="169"/>
    </row>
    <row r="32" spans="1:3" ht="20.25">
      <c r="A32" s="169"/>
      <c r="B32" s="171"/>
      <c r="C32" s="169"/>
    </row>
    <row r="33" spans="1:3" ht="20.25">
      <c r="A33" s="169"/>
      <c r="B33" s="171"/>
      <c r="C33" s="169"/>
    </row>
    <row r="34" spans="1:3" ht="20.25">
      <c r="A34" s="169"/>
      <c r="B34" s="171"/>
      <c r="C34" s="169"/>
    </row>
    <row r="35" spans="1:3" ht="20.25">
      <c r="A35" s="169"/>
      <c r="B35" s="171"/>
      <c r="C35" s="169"/>
    </row>
    <row r="36" spans="1:3" ht="20.25">
      <c r="A36" s="169"/>
      <c r="B36" s="171"/>
      <c r="C36" s="169"/>
    </row>
    <row r="37" spans="1:3" ht="20.25">
      <c r="A37" s="169"/>
      <c r="B37" s="170"/>
      <c r="C37" s="169"/>
    </row>
    <row r="38" spans="1:3" ht="20.25">
      <c r="A38" s="169"/>
      <c r="B38" s="170"/>
      <c r="C38" s="169"/>
    </row>
    <row r="39" spans="1:3" ht="20.25">
      <c r="A39" s="169"/>
      <c r="B39" s="170"/>
      <c r="C39" s="169"/>
    </row>
    <row r="40" spans="1:3" ht="20.25">
      <c r="A40" s="169"/>
      <c r="B40" s="170"/>
      <c r="C40" s="169"/>
    </row>
    <row r="41" spans="1:3" ht="20.25">
      <c r="A41" s="169"/>
      <c r="B41" s="171"/>
      <c r="C41" s="169"/>
    </row>
    <row r="42" spans="1:3" ht="20.25">
      <c r="A42" s="169"/>
      <c r="B42" s="171"/>
      <c r="C42" s="169"/>
    </row>
    <row r="43" spans="1:3" ht="20.25">
      <c r="A43" s="169"/>
      <c r="B43" s="171"/>
      <c r="C43" s="169"/>
    </row>
    <row r="44" spans="1:3" ht="20.25">
      <c r="A44" s="169"/>
      <c r="B44" s="171"/>
      <c r="C44" s="169"/>
    </row>
    <row r="45" spans="1:3" ht="20.25">
      <c r="A45" s="169"/>
      <c r="B45" s="169"/>
      <c r="C45" s="169"/>
    </row>
    <row r="46" spans="1:3" ht="20.25">
      <c r="A46" s="169"/>
      <c r="B46" s="169"/>
      <c r="C46" s="169"/>
    </row>
    <row r="47" spans="1:3" ht="20.25">
      <c r="A47" s="169"/>
      <c r="B47" s="169"/>
      <c r="C47" s="169"/>
    </row>
    <row r="48" spans="1:3" ht="20.25">
      <c r="A48" s="169"/>
      <c r="B48" s="169"/>
      <c r="C48" s="169"/>
    </row>
    <row r="49" spans="1:3" ht="20.25">
      <c r="A49" s="169"/>
      <c r="B49" s="169"/>
      <c r="C49" s="169"/>
    </row>
    <row r="50" spans="1:3" ht="20.25">
      <c r="A50" s="169"/>
      <c r="B50" s="169"/>
      <c r="C50" s="169"/>
    </row>
    <row r="51" spans="1:3">
      <c r="A51" s="168"/>
      <c r="B51" s="66"/>
      <c r="C51" s="66"/>
    </row>
  </sheetData>
  <mergeCells count="6">
    <mergeCell ref="E3:E6"/>
    <mergeCell ref="E7:E12"/>
    <mergeCell ref="D7:D12"/>
    <mergeCell ref="A7:A12"/>
    <mergeCell ref="A3:A6"/>
    <mergeCell ref="D3:D6"/>
  </mergeCells>
  <printOptions horizontalCentered="1" verticalCentered="1"/>
  <pageMargins left="0.23622047244094491" right="0.23622047244094491" top="0.74803149606299213" bottom="0.74803149606299213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zoomScale="70" zoomScaleNormal="70" workbookViewId="0">
      <selection activeCell="H27" sqref="H27"/>
    </sheetView>
  </sheetViews>
  <sheetFormatPr defaultRowHeight="18.75"/>
  <cols>
    <col min="1" max="1" width="19.42578125" style="65" customWidth="1"/>
    <col min="2" max="2" width="36" style="39" customWidth="1"/>
    <col min="3" max="3" width="27.7109375" style="39" customWidth="1"/>
    <col min="4" max="4" width="17.140625" style="39" bestFit="1" customWidth="1"/>
    <col min="5" max="5" width="20.42578125" style="39" customWidth="1"/>
    <col min="6" max="6" width="16" style="39" customWidth="1"/>
    <col min="7" max="7" width="9.140625" style="39"/>
    <col min="8" max="8" width="13.5703125" style="39" bestFit="1" customWidth="1"/>
    <col min="9" max="16384" width="9.140625" style="39"/>
  </cols>
  <sheetData>
    <row r="1" spans="1:9" ht="27.75" customHeight="1" thickBot="1">
      <c r="B1" s="64" t="s">
        <v>47</v>
      </c>
    </row>
    <row r="2" spans="1:9" ht="42" customHeight="1" thickBot="1">
      <c r="A2" s="70" t="s">
        <v>1</v>
      </c>
      <c r="B2" s="71" t="s">
        <v>0</v>
      </c>
      <c r="C2" s="71" t="s">
        <v>46</v>
      </c>
      <c r="D2" s="71" t="s">
        <v>116</v>
      </c>
      <c r="E2" s="71" t="s">
        <v>48</v>
      </c>
      <c r="F2" s="72" t="s">
        <v>3</v>
      </c>
      <c r="G2" s="66"/>
      <c r="H2" s="66"/>
      <c r="I2" s="66"/>
    </row>
    <row r="3" spans="1:9" ht="21.75" customHeight="1" thickBot="1">
      <c r="A3" s="235" t="s">
        <v>86</v>
      </c>
      <c r="B3" s="184" t="s">
        <v>90</v>
      </c>
      <c r="C3" s="185">
        <v>5</v>
      </c>
      <c r="D3" s="185"/>
      <c r="E3" s="244">
        <f>SUM(C3:C6)</f>
        <v>33</v>
      </c>
      <c r="F3" s="241">
        <v>5</v>
      </c>
    </row>
    <row r="4" spans="1:9" ht="21.75" customHeight="1" thickBot="1">
      <c r="A4" s="236"/>
      <c r="B4" s="184" t="s">
        <v>85</v>
      </c>
      <c r="C4" s="186">
        <v>12</v>
      </c>
      <c r="D4" s="206"/>
      <c r="E4" s="245"/>
      <c r="F4" s="242"/>
    </row>
    <row r="5" spans="1:9" ht="21.75" customHeight="1" thickBot="1">
      <c r="A5" s="236"/>
      <c r="B5" s="184" t="s">
        <v>96</v>
      </c>
      <c r="C5" s="186">
        <v>5</v>
      </c>
      <c r="D5" s="206"/>
      <c r="E5" s="245"/>
      <c r="F5" s="242"/>
    </row>
    <row r="6" spans="1:9" ht="21.75" customHeight="1" thickBot="1">
      <c r="A6" s="237"/>
      <c r="B6" s="184" t="s">
        <v>87</v>
      </c>
      <c r="C6" s="187">
        <v>11</v>
      </c>
      <c r="D6" s="207"/>
      <c r="E6" s="246"/>
      <c r="F6" s="243"/>
    </row>
    <row r="7" spans="1:9" ht="21.75" customHeight="1" thickBot="1">
      <c r="A7" s="235" t="s">
        <v>81</v>
      </c>
      <c r="B7" s="184" t="s">
        <v>92</v>
      </c>
      <c r="C7" s="188">
        <v>3</v>
      </c>
      <c r="D7" s="212">
        <v>23</v>
      </c>
      <c r="E7" s="244">
        <f t="shared" ref="E7" si="0">SUM(C7:C10)</f>
        <v>25</v>
      </c>
      <c r="F7" s="247">
        <v>3</v>
      </c>
      <c r="H7" s="10"/>
      <c r="I7" s="205"/>
    </row>
    <row r="8" spans="1:9" ht="21.75" customHeight="1" thickBot="1">
      <c r="A8" s="236"/>
      <c r="B8" s="184" t="s">
        <v>82</v>
      </c>
      <c r="C8" s="189">
        <v>2</v>
      </c>
      <c r="D8" s="210">
        <v>0</v>
      </c>
      <c r="E8" s="245"/>
      <c r="F8" s="248"/>
    </row>
    <row r="9" spans="1:9" ht="21.75" customHeight="1" thickBot="1">
      <c r="A9" s="236"/>
      <c r="B9" s="184" t="s">
        <v>83</v>
      </c>
      <c r="C9" s="190">
        <v>7</v>
      </c>
      <c r="D9" s="210">
        <v>6</v>
      </c>
      <c r="E9" s="245"/>
      <c r="F9" s="248"/>
    </row>
    <row r="10" spans="1:9" ht="21.75" customHeight="1" thickBot="1">
      <c r="A10" s="237"/>
      <c r="B10" s="184" t="s">
        <v>84</v>
      </c>
      <c r="C10" s="191">
        <v>13</v>
      </c>
      <c r="D10" s="211">
        <v>7</v>
      </c>
      <c r="E10" s="246"/>
      <c r="F10" s="249"/>
    </row>
    <row r="11" spans="1:9" ht="21.75" customHeight="1" thickBot="1">
      <c r="A11" s="235" t="s">
        <v>113</v>
      </c>
      <c r="B11" s="184" t="s">
        <v>4</v>
      </c>
      <c r="C11" s="192">
        <v>4</v>
      </c>
      <c r="D11" s="212"/>
      <c r="E11" s="244">
        <f>C11+C13+C14+C15</f>
        <v>26</v>
      </c>
      <c r="F11" s="241">
        <v>4</v>
      </c>
    </row>
    <row r="12" spans="1:9" ht="21.75" customHeight="1" thickBot="1">
      <c r="A12" s="236"/>
      <c r="B12" s="184" t="s">
        <v>6</v>
      </c>
      <c r="C12" s="190">
        <v>15</v>
      </c>
      <c r="D12" s="210"/>
      <c r="E12" s="245"/>
      <c r="F12" s="242"/>
    </row>
    <row r="13" spans="1:9" ht="21.75" customHeight="1" thickBot="1">
      <c r="A13" s="236"/>
      <c r="B13" s="184" t="s">
        <v>5</v>
      </c>
      <c r="C13" s="190">
        <v>6</v>
      </c>
      <c r="D13" s="210"/>
      <c r="E13" s="245"/>
      <c r="F13" s="242"/>
    </row>
    <row r="14" spans="1:9" ht="21.75" customHeight="1" thickBot="1">
      <c r="A14" s="236"/>
      <c r="B14" s="184" t="s">
        <v>7</v>
      </c>
      <c r="C14" s="190">
        <v>7</v>
      </c>
      <c r="D14" s="210"/>
      <c r="E14" s="245"/>
      <c r="F14" s="242"/>
    </row>
    <row r="15" spans="1:9" ht="21.75" customHeight="1" thickBot="1">
      <c r="A15" s="236"/>
      <c r="B15" s="184" t="s">
        <v>8</v>
      </c>
      <c r="C15" s="190">
        <v>9</v>
      </c>
      <c r="D15" s="210"/>
      <c r="E15" s="245"/>
      <c r="F15" s="242"/>
    </row>
    <row r="16" spans="1:9" ht="19.5" customHeight="1" thickBot="1">
      <c r="A16" s="237"/>
      <c r="B16" s="184" t="s">
        <v>114</v>
      </c>
      <c r="C16" s="191">
        <v>14</v>
      </c>
      <c r="D16" s="211"/>
      <c r="E16" s="246"/>
      <c r="F16" s="243"/>
    </row>
    <row r="17" spans="1:6" ht="19.5" customHeight="1" thickBot="1">
      <c r="A17" s="235" t="s">
        <v>10</v>
      </c>
      <c r="B17" s="184" t="s">
        <v>9</v>
      </c>
      <c r="C17" s="193">
        <v>1</v>
      </c>
      <c r="D17" s="212">
        <v>0</v>
      </c>
      <c r="E17" s="244">
        <f t="shared" ref="E17" si="1">SUM(C17:C20)</f>
        <v>25</v>
      </c>
      <c r="F17" s="247">
        <v>2</v>
      </c>
    </row>
    <row r="18" spans="1:6" ht="19.5" customHeight="1" thickBot="1">
      <c r="A18" s="236"/>
      <c r="B18" s="184" t="s">
        <v>110</v>
      </c>
      <c r="C18" s="194">
        <v>6</v>
      </c>
      <c r="D18" s="213">
        <v>2</v>
      </c>
      <c r="E18" s="245"/>
      <c r="F18" s="248"/>
    </row>
    <row r="19" spans="1:6" ht="19.5" customHeight="1" thickBot="1">
      <c r="A19" s="236"/>
      <c r="B19" s="184" t="s">
        <v>80</v>
      </c>
      <c r="C19" s="194">
        <v>10</v>
      </c>
      <c r="D19" s="213">
        <v>0</v>
      </c>
      <c r="E19" s="245"/>
      <c r="F19" s="248"/>
    </row>
    <row r="20" spans="1:6" ht="19.5" customHeight="1" thickBot="1">
      <c r="A20" s="237"/>
      <c r="B20" s="184" t="s">
        <v>17</v>
      </c>
      <c r="C20" s="195">
        <v>8</v>
      </c>
      <c r="D20" s="214">
        <v>10</v>
      </c>
      <c r="E20" s="246"/>
      <c r="F20" s="249"/>
    </row>
    <row r="21" spans="1:6" customFormat="1" ht="19.5" customHeight="1" thickBot="1">
      <c r="A21" s="235" t="s">
        <v>12</v>
      </c>
      <c r="B21" s="184" t="s">
        <v>104</v>
      </c>
      <c r="C21" s="196">
        <v>9</v>
      </c>
      <c r="D21" s="215"/>
      <c r="E21" s="244">
        <f>C22+C23+C24+C25</f>
        <v>10</v>
      </c>
      <c r="F21" s="250">
        <v>1</v>
      </c>
    </row>
    <row r="22" spans="1:6" customFormat="1" ht="19.5" customHeight="1" thickBot="1">
      <c r="A22" s="236"/>
      <c r="B22" s="184" t="s">
        <v>13</v>
      </c>
      <c r="C22" s="197">
        <v>1</v>
      </c>
      <c r="D22" s="209"/>
      <c r="E22" s="245"/>
      <c r="F22" s="251"/>
    </row>
    <row r="23" spans="1:6" customFormat="1" ht="19.5" customHeight="1" thickBot="1">
      <c r="A23" s="236"/>
      <c r="B23" s="184" t="s">
        <v>14</v>
      </c>
      <c r="C23" s="197">
        <v>3</v>
      </c>
      <c r="D23" s="209"/>
      <c r="E23" s="245"/>
      <c r="F23" s="251"/>
    </row>
    <row r="24" spans="1:6" customFormat="1" ht="19.5" customHeight="1" thickBot="1">
      <c r="A24" s="236"/>
      <c r="B24" s="184" t="s">
        <v>93</v>
      </c>
      <c r="C24" s="189">
        <v>2</v>
      </c>
      <c r="D24" s="209"/>
      <c r="E24" s="245"/>
      <c r="F24" s="252"/>
    </row>
    <row r="25" spans="1:6" customFormat="1" ht="19.5" customHeight="1" thickBot="1">
      <c r="A25" s="236"/>
      <c r="B25" s="184" t="s">
        <v>15</v>
      </c>
      <c r="C25" s="198">
        <v>4</v>
      </c>
      <c r="D25" s="213"/>
      <c r="E25" s="245"/>
      <c r="F25" s="252"/>
    </row>
    <row r="26" spans="1:6" customFormat="1" ht="19.5" customHeight="1" thickBot="1">
      <c r="A26" s="237"/>
      <c r="B26" s="183" t="s">
        <v>11</v>
      </c>
      <c r="C26" s="195">
        <v>8</v>
      </c>
      <c r="D26" s="214"/>
      <c r="E26" s="246"/>
      <c r="F26" s="253"/>
    </row>
    <row r="28" spans="1:6" ht="19.5" thickBot="1">
      <c r="B28" s="64" t="s">
        <v>49</v>
      </c>
    </row>
    <row r="29" spans="1:6" ht="57" thickBot="1">
      <c r="A29" s="70" t="s">
        <v>1</v>
      </c>
      <c r="B29" s="71" t="s">
        <v>0</v>
      </c>
      <c r="C29" s="71" t="s">
        <v>46</v>
      </c>
      <c r="D29" s="71"/>
      <c r="E29" s="71" t="s">
        <v>48</v>
      </c>
      <c r="F29" s="72" t="s">
        <v>3</v>
      </c>
    </row>
    <row r="30" spans="1:6" ht="19.5" thickBot="1">
      <c r="A30" s="232" t="s">
        <v>16</v>
      </c>
      <c r="B30" s="184" t="s">
        <v>38</v>
      </c>
      <c r="C30" s="216">
        <v>1</v>
      </c>
      <c r="D30" s="200"/>
      <c r="E30" s="244">
        <f>SUM(C30:C33)</f>
        <v>9</v>
      </c>
      <c r="F30" s="254">
        <v>1</v>
      </c>
    </row>
    <row r="31" spans="1:6" ht="19.5" thickBot="1">
      <c r="A31" s="233"/>
      <c r="B31" s="184" t="s">
        <v>39</v>
      </c>
      <c r="C31" s="217">
        <v>3</v>
      </c>
      <c r="D31" s="200"/>
      <c r="E31" s="245"/>
      <c r="F31" s="255"/>
    </row>
    <row r="32" spans="1:6" ht="19.5" thickBot="1">
      <c r="A32" s="233"/>
      <c r="B32" s="184" t="s">
        <v>77</v>
      </c>
      <c r="C32" s="217">
        <v>2</v>
      </c>
      <c r="D32" s="200"/>
      <c r="E32" s="245"/>
      <c r="F32" s="255"/>
    </row>
    <row r="33" spans="1:6" ht="19.5" thickBot="1">
      <c r="A33" s="234"/>
      <c r="B33" s="184" t="s">
        <v>78</v>
      </c>
      <c r="C33" s="218">
        <v>3</v>
      </c>
      <c r="D33" s="208"/>
      <c r="E33" s="246"/>
      <c r="F33" s="256"/>
    </row>
    <row r="34" spans="1:6" ht="19.5" thickBot="1">
      <c r="A34" s="232" t="s">
        <v>115</v>
      </c>
      <c r="B34" s="184" t="s">
        <v>76</v>
      </c>
      <c r="C34" s="219">
        <v>4</v>
      </c>
      <c r="D34" s="199"/>
      <c r="E34" s="257">
        <f>C36+C37+C34+C38</f>
        <v>11</v>
      </c>
      <c r="F34" s="254">
        <v>2</v>
      </c>
    </row>
    <row r="35" spans="1:6" ht="19.5" thickBot="1">
      <c r="A35" s="233"/>
      <c r="B35" s="184" t="s">
        <v>75</v>
      </c>
      <c r="C35" s="220">
        <v>5</v>
      </c>
      <c r="D35" s="200"/>
      <c r="E35" s="258"/>
      <c r="F35" s="255"/>
    </row>
    <row r="36" spans="1:6" ht="19.5" thickBot="1">
      <c r="A36" s="233"/>
      <c r="B36" s="184" t="s">
        <v>18</v>
      </c>
      <c r="C36" s="221">
        <v>1</v>
      </c>
      <c r="D36" s="201"/>
      <c r="E36" s="258"/>
      <c r="F36" s="255"/>
    </row>
    <row r="37" spans="1:6" ht="19.5" thickBot="1">
      <c r="A37" s="233"/>
      <c r="B37" s="183" t="s">
        <v>19</v>
      </c>
      <c r="C37" s="222">
        <v>2</v>
      </c>
      <c r="D37" s="202"/>
      <c r="E37" s="259"/>
      <c r="F37" s="255"/>
    </row>
    <row r="38" spans="1:6" ht="19.5" thickBot="1">
      <c r="A38" s="233"/>
      <c r="B38" s="183" t="s">
        <v>74</v>
      </c>
      <c r="C38" s="223">
        <v>4</v>
      </c>
      <c r="D38" s="203"/>
      <c r="E38" s="259"/>
      <c r="F38" s="255"/>
    </row>
    <row r="39" spans="1:6" ht="20.25" thickBot="1">
      <c r="A39" s="234"/>
      <c r="B39" s="183" t="s">
        <v>73</v>
      </c>
      <c r="C39" s="224">
        <v>5</v>
      </c>
      <c r="D39" s="204"/>
      <c r="E39" s="260"/>
      <c r="F39" s="256"/>
    </row>
  </sheetData>
  <sortState ref="A3:D44">
    <sortCondition ref="A3:A44"/>
  </sortState>
  <mergeCells count="21">
    <mergeCell ref="A30:A33"/>
    <mergeCell ref="E30:E33"/>
    <mergeCell ref="F30:F33"/>
    <mergeCell ref="A34:A39"/>
    <mergeCell ref="E34:E39"/>
    <mergeCell ref="F34:F39"/>
    <mergeCell ref="A3:A6"/>
    <mergeCell ref="F3:F6"/>
    <mergeCell ref="E3:E6"/>
    <mergeCell ref="A21:A26"/>
    <mergeCell ref="E21:E26"/>
    <mergeCell ref="F7:F10"/>
    <mergeCell ref="F11:F16"/>
    <mergeCell ref="F17:F20"/>
    <mergeCell ref="F21:F26"/>
    <mergeCell ref="A7:A10"/>
    <mergeCell ref="E7:E10"/>
    <mergeCell ref="A11:A16"/>
    <mergeCell ref="E11:E16"/>
    <mergeCell ref="A17:A20"/>
    <mergeCell ref="E17:E20"/>
  </mergeCells>
  <printOptions horizontalCentered="1" verticalCentered="1"/>
  <pageMargins left="0.23622047244094491" right="0.23622047244094491" top="0.35433070866141736" bottom="0.35433070866141736" header="0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4"/>
  <sheetViews>
    <sheetView topLeftCell="A4" zoomScale="90" zoomScaleNormal="90" workbookViewId="0">
      <selection activeCell="R14" sqref="R14"/>
    </sheetView>
  </sheetViews>
  <sheetFormatPr defaultRowHeight="15"/>
  <cols>
    <col min="1" max="1" width="25.5703125" style="9" customWidth="1"/>
    <col min="2" max="2" width="13" style="6" customWidth="1"/>
    <col min="3" max="17" width="4.42578125" customWidth="1"/>
    <col min="18" max="18" width="5.28515625" customWidth="1"/>
    <col min="19" max="20" width="7.7109375" customWidth="1"/>
    <col min="21" max="21" width="10.42578125" customWidth="1"/>
    <col min="22" max="22" width="7.7109375" customWidth="1"/>
  </cols>
  <sheetData>
    <row r="1" spans="1:26" ht="19.5" thickBot="1">
      <c r="C1" s="40" t="s">
        <v>43</v>
      </c>
    </row>
    <row r="2" spans="1:26" ht="15" customHeight="1" thickBot="1">
      <c r="A2" s="276" t="s">
        <v>0</v>
      </c>
      <c r="B2" s="268" t="s">
        <v>1</v>
      </c>
      <c r="C2" s="267" t="s">
        <v>2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71" t="s">
        <v>20</v>
      </c>
      <c r="S2" s="271" t="s">
        <v>21</v>
      </c>
      <c r="T2" s="261" t="s">
        <v>22</v>
      </c>
      <c r="U2" s="262"/>
      <c r="V2" s="263"/>
    </row>
    <row r="3" spans="1:26" ht="156.75" customHeight="1" thickBot="1">
      <c r="A3" s="277"/>
      <c r="B3" s="269"/>
      <c r="C3" s="280" t="s">
        <v>24</v>
      </c>
      <c r="D3" s="274" t="s">
        <v>26</v>
      </c>
      <c r="E3" s="274" t="s">
        <v>25</v>
      </c>
      <c r="F3" s="274" t="s">
        <v>28</v>
      </c>
      <c r="G3" s="274" t="s">
        <v>27</v>
      </c>
      <c r="H3" s="274" t="s">
        <v>29</v>
      </c>
      <c r="I3" s="274" t="s">
        <v>30</v>
      </c>
      <c r="J3" s="274" t="s">
        <v>31</v>
      </c>
      <c r="K3" s="274" t="s">
        <v>32</v>
      </c>
      <c r="L3" s="274" t="s">
        <v>33</v>
      </c>
      <c r="M3" s="274" t="s">
        <v>34</v>
      </c>
      <c r="N3" s="274" t="s">
        <v>35</v>
      </c>
      <c r="O3" s="274" t="s">
        <v>37</v>
      </c>
      <c r="P3" s="274" t="s">
        <v>37</v>
      </c>
      <c r="Q3" s="282" t="s">
        <v>36</v>
      </c>
      <c r="R3" s="272"/>
      <c r="S3" s="272"/>
      <c r="T3" s="264"/>
      <c r="U3" s="265"/>
      <c r="V3" s="266"/>
      <c r="X3" s="7"/>
      <c r="Y3" s="7"/>
      <c r="Z3" s="8"/>
    </row>
    <row r="4" spans="1:26" ht="11.25" customHeight="1" thickBot="1">
      <c r="A4" s="278"/>
      <c r="B4" s="270"/>
      <c r="C4" s="281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83"/>
      <c r="R4" s="272"/>
      <c r="S4" s="273"/>
      <c r="T4" s="34"/>
      <c r="U4" s="35"/>
      <c r="V4" s="36"/>
      <c r="X4" s="8"/>
      <c r="Y4" s="279"/>
      <c r="Z4" s="279"/>
    </row>
    <row r="5" spans="1:26" ht="41.25" customHeight="1" thickBot="1">
      <c r="A5" s="17"/>
      <c r="B5" s="14"/>
      <c r="C5" s="1">
        <v>20</v>
      </c>
      <c r="D5" s="1">
        <v>35</v>
      </c>
      <c r="E5" s="1">
        <v>20</v>
      </c>
      <c r="F5" s="1">
        <v>45</v>
      </c>
      <c r="G5" s="1">
        <v>30</v>
      </c>
      <c r="H5" s="1">
        <v>45</v>
      </c>
      <c r="I5" s="1">
        <v>25</v>
      </c>
      <c r="J5" s="1">
        <v>35</v>
      </c>
      <c r="K5" s="1">
        <v>30</v>
      </c>
      <c r="L5" s="1">
        <v>35</v>
      </c>
      <c r="M5" s="1">
        <v>40</v>
      </c>
      <c r="N5" s="1">
        <v>50</v>
      </c>
      <c r="O5" s="1">
        <v>25</v>
      </c>
      <c r="P5" s="1">
        <v>25</v>
      </c>
      <c r="Q5" s="13">
        <v>15</v>
      </c>
      <c r="R5" s="55"/>
      <c r="S5" s="91">
        <f>SUM(C5:Q5)</f>
        <v>475</v>
      </c>
      <c r="T5" s="30" t="s">
        <v>40</v>
      </c>
      <c r="U5" s="31" t="s">
        <v>23</v>
      </c>
      <c r="V5" s="32" t="s">
        <v>3</v>
      </c>
      <c r="X5" s="8"/>
      <c r="Y5" s="8"/>
      <c r="Z5" s="8"/>
    </row>
    <row r="6" spans="1:26" ht="28.5" customHeight="1" thickTop="1" thickBot="1">
      <c r="A6" s="26" t="s">
        <v>9</v>
      </c>
      <c r="B6" s="28" t="s">
        <v>10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f t="shared" ref="R6:R14" si="0">SUM(C6:Q6)</f>
        <v>0</v>
      </c>
      <c r="S6" s="10">
        <v>475</v>
      </c>
      <c r="T6" s="11">
        <f t="shared" ref="T6:T14" si="1">S6-R6</f>
        <v>475</v>
      </c>
      <c r="U6" s="12">
        <v>6.5393518518518517E-3</v>
      </c>
      <c r="V6" s="25">
        <v>1</v>
      </c>
    </row>
    <row r="7" spans="1:26" ht="28.5" customHeight="1" thickBot="1">
      <c r="A7" s="26" t="s">
        <v>5</v>
      </c>
      <c r="B7" s="56" t="s">
        <v>91</v>
      </c>
      <c r="C7" s="10">
        <v>0</v>
      </c>
      <c r="D7" s="10">
        <v>0</v>
      </c>
      <c r="E7" s="10">
        <v>0</v>
      </c>
      <c r="F7" s="10"/>
      <c r="G7" s="10">
        <v>0</v>
      </c>
      <c r="H7" s="10">
        <v>1</v>
      </c>
      <c r="I7" s="10">
        <v>0</v>
      </c>
      <c r="J7" s="10">
        <v>0</v>
      </c>
      <c r="K7" s="10"/>
      <c r="L7" s="10">
        <v>1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f t="shared" si="0"/>
        <v>2</v>
      </c>
      <c r="S7" s="10">
        <f>475-F5-K5</f>
        <v>400</v>
      </c>
      <c r="T7" s="11">
        <f t="shared" si="1"/>
        <v>398</v>
      </c>
      <c r="U7" s="12">
        <v>1.0416666666666666E-2</v>
      </c>
      <c r="V7" s="2">
        <v>6</v>
      </c>
    </row>
    <row r="8" spans="1:26" ht="28.5" customHeight="1" thickBot="1">
      <c r="A8" s="26" t="s">
        <v>7</v>
      </c>
      <c r="B8" s="56" t="s">
        <v>91</v>
      </c>
      <c r="C8" s="10">
        <v>0</v>
      </c>
      <c r="D8" s="10">
        <v>0</v>
      </c>
      <c r="E8" s="10">
        <v>0</v>
      </c>
      <c r="F8" s="10">
        <v>2</v>
      </c>
      <c r="G8" s="10">
        <v>0</v>
      </c>
      <c r="H8" s="10"/>
      <c r="I8" s="10">
        <v>0</v>
      </c>
      <c r="J8" s="10">
        <v>0</v>
      </c>
      <c r="K8" s="10"/>
      <c r="L8" s="10">
        <v>1</v>
      </c>
      <c r="M8" s="10">
        <v>1</v>
      </c>
      <c r="N8" s="10">
        <v>0</v>
      </c>
      <c r="O8" s="10"/>
      <c r="P8" s="10">
        <v>0</v>
      </c>
      <c r="Q8" s="10">
        <v>1</v>
      </c>
      <c r="R8" s="10">
        <f t="shared" si="0"/>
        <v>5</v>
      </c>
      <c r="S8" s="10">
        <f>475-H5-K5-O5</f>
        <v>375</v>
      </c>
      <c r="T8" s="11">
        <f t="shared" si="1"/>
        <v>370</v>
      </c>
      <c r="U8" s="12">
        <v>1.0416666666666666E-2</v>
      </c>
      <c r="V8" s="2">
        <v>7</v>
      </c>
    </row>
    <row r="9" spans="1:26" ht="28.5" customHeight="1" thickBot="1">
      <c r="A9" s="26" t="s">
        <v>8</v>
      </c>
      <c r="B9" s="56" t="s">
        <v>91</v>
      </c>
      <c r="C9" s="57">
        <v>1</v>
      </c>
      <c r="D9" s="57"/>
      <c r="E9" s="57"/>
      <c r="F9" s="10"/>
      <c r="G9" s="10">
        <v>0</v>
      </c>
      <c r="H9" s="10">
        <v>0</v>
      </c>
      <c r="I9" s="10"/>
      <c r="J9" s="10"/>
      <c r="K9" s="10"/>
      <c r="L9" s="10">
        <v>6</v>
      </c>
      <c r="M9" s="10">
        <v>1</v>
      </c>
      <c r="N9" s="10">
        <v>0</v>
      </c>
      <c r="O9" s="10">
        <v>0</v>
      </c>
      <c r="P9" s="10">
        <v>0</v>
      </c>
      <c r="Q9" s="10">
        <v>0</v>
      </c>
      <c r="R9" s="10">
        <f t="shared" si="0"/>
        <v>8</v>
      </c>
      <c r="S9" s="10">
        <f>S5-D5-E5-F5-I5-J5-K5</f>
        <v>285</v>
      </c>
      <c r="T9" s="11">
        <f t="shared" si="1"/>
        <v>277</v>
      </c>
      <c r="U9" s="12">
        <v>1.0416666666666666E-2</v>
      </c>
      <c r="V9" s="1">
        <v>9</v>
      </c>
    </row>
    <row r="10" spans="1:26" ht="28.5" customHeight="1" thickBot="1">
      <c r="A10" s="26" t="s">
        <v>11</v>
      </c>
      <c r="B10" s="26" t="s">
        <v>95</v>
      </c>
      <c r="C10" s="58">
        <v>3</v>
      </c>
      <c r="D10" s="58">
        <v>0</v>
      </c>
      <c r="E10" s="59">
        <v>0</v>
      </c>
      <c r="F10" s="10"/>
      <c r="G10" s="10">
        <v>0</v>
      </c>
      <c r="H10" s="10">
        <v>12</v>
      </c>
      <c r="I10" s="10">
        <v>0</v>
      </c>
      <c r="J10" s="10">
        <v>0</v>
      </c>
      <c r="K10" s="10">
        <v>0</v>
      </c>
      <c r="L10" s="10">
        <v>0</v>
      </c>
      <c r="M10" s="10"/>
      <c r="N10" s="10"/>
      <c r="O10" s="10">
        <v>0</v>
      </c>
      <c r="P10" s="10">
        <v>0</v>
      </c>
      <c r="Q10" s="10">
        <v>0</v>
      </c>
      <c r="R10" s="10">
        <f t="shared" si="0"/>
        <v>15</v>
      </c>
      <c r="S10" s="10">
        <f>S5-F5-M5-N5</f>
        <v>340</v>
      </c>
      <c r="T10" s="11">
        <f t="shared" si="1"/>
        <v>325</v>
      </c>
      <c r="U10" s="12">
        <v>5.8333333333333336E-3</v>
      </c>
      <c r="V10" s="1">
        <v>8</v>
      </c>
    </row>
    <row r="11" spans="1:26" ht="28.5" customHeight="1" thickBot="1">
      <c r="A11" s="26" t="s">
        <v>93</v>
      </c>
      <c r="B11" s="26" t="s">
        <v>95</v>
      </c>
      <c r="C11" s="10">
        <v>1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1</v>
      </c>
      <c r="Q11" s="10">
        <v>0</v>
      </c>
      <c r="R11" s="10">
        <f t="shared" si="0"/>
        <v>2</v>
      </c>
      <c r="S11" s="10">
        <v>475</v>
      </c>
      <c r="T11" s="11">
        <f t="shared" si="1"/>
        <v>473</v>
      </c>
      <c r="U11" s="12">
        <v>1.0266203703703703E-2</v>
      </c>
      <c r="V11" s="150">
        <v>2</v>
      </c>
    </row>
    <row r="12" spans="1:26" ht="28.5" customHeight="1" thickBot="1">
      <c r="A12" s="26" t="s">
        <v>15</v>
      </c>
      <c r="B12" s="26" t="s">
        <v>95</v>
      </c>
      <c r="C12" s="10">
        <v>0</v>
      </c>
      <c r="D12" s="10">
        <v>0</v>
      </c>
      <c r="E12" s="10">
        <v>0</v>
      </c>
      <c r="F12" s="10"/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1</v>
      </c>
      <c r="Q12" s="10">
        <v>0</v>
      </c>
      <c r="R12" s="10">
        <f t="shared" si="0"/>
        <v>1</v>
      </c>
      <c r="S12" s="10">
        <f>475-F5</f>
        <v>430</v>
      </c>
      <c r="T12" s="11">
        <f t="shared" si="1"/>
        <v>429</v>
      </c>
      <c r="U12" s="12">
        <v>1.0416666666666666E-2</v>
      </c>
      <c r="V12" s="48">
        <v>4</v>
      </c>
      <c r="X12" s="8"/>
      <c r="Y12" s="8"/>
      <c r="Z12" s="8"/>
    </row>
    <row r="13" spans="1:26" ht="32.25" thickBot="1">
      <c r="A13" s="26" t="s">
        <v>90</v>
      </c>
      <c r="B13" s="56" t="s">
        <v>86</v>
      </c>
      <c r="C13" s="10">
        <v>0</v>
      </c>
      <c r="D13" s="10">
        <v>0</v>
      </c>
      <c r="E13" s="10"/>
      <c r="F13" s="10">
        <v>0</v>
      </c>
      <c r="G13" s="10">
        <v>0</v>
      </c>
      <c r="H13" s="10">
        <v>0</v>
      </c>
      <c r="I13" s="10">
        <v>3</v>
      </c>
      <c r="J13" s="10">
        <v>0</v>
      </c>
      <c r="K13" s="10">
        <v>1</v>
      </c>
      <c r="L13" s="10">
        <v>0</v>
      </c>
      <c r="M13" s="10">
        <v>0</v>
      </c>
      <c r="N13" s="10"/>
      <c r="O13" s="10">
        <v>0</v>
      </c>
      <c r="P13" s="10">
        <v>0</v>
      </c>
      <c r="Q13" s="10">
        <v>0</v>
      </c>
      <c r="R13" s="10">
        <f t="shared" si="0"/>
        <v>4</v>
      </c>
      <c r="S13" s="10">
        <f>475-E5-N5</f>
        <v>405</v>
      </c>
      <c r="T13" s="11">
        <f t="shared" si="1"/>
        <v>401</v>
      </c>
      <c r="U13" s="12">
        <v>1.0416666666666666E-2</v>
      </c>
      <c r="V13" s="2">
        <v>5</v>
      </c>
    </row>
    <row r="14" spans="1:26" ht="28.5" customHeight="1" thickBot="1">
      <c r="A14" s="92" t="s">
        <v>92</v>
      </c>
      <c r="B14" s="53" t="s">
        <v>81</v>
      </c>
      <c r="C14" s="10">
        <v>0</v>
      </c>
      <c r="D14" s="10">
        <v>0</v>
      </c>
      <c r="E14" s="10">
        <v>0</v>
      </c>
      <c r="F14" s="10">
        <v>4</v>
      </c>
      <c r="G14" s="10">
        <v>0</v>
      </c>
      <c r="H14" s="10">
        <v>2</v>
      </c>
      <c r="I14" s="10">
        <v>0</v>
      </c>
      <c r="J14" s="10">
        <v>0</v>
      </c>
      <c r="K14" s="10">
        <v>1</v>
      </c>
      <c r="L14" s="10">
        <v>0</v>
      </c>
      <c r="M14" s="10">
        <v>10</v>
      </c>
      <c r="N14" s="10">
        <v>6</v>
      </c>
      <c r="O14" s="10">
        <v>0</v>
      </c>
      <c r="P14" s="10">
        <v>0</v>
      </c>
      <c r="Q14" s="10">
        <v>0</v>
      </c>
      <c r="R14" s="10">
        <f t="shared" si="0"/>
        <v>23</v>
      </c>
      <c r="S14" s="10">
        <f>S5</f>
        <v>475</v>
      </c>
      <c r="T14" s="11">
        <f t="shared" si="1"/>
        <v>452</v>
      </c>
      <c r="U14" s="12">
        <v>8.3912037037037045E-3</v>
      </c>
      <c r="V14" s="25">
        <v>3</v>
      </c>
    </row>
  </sheetData>
  <mergeCells count="22">
    <mergeCell ref="A2:A4"/>
    <mergeCell ref="Y4:Z4"/>
    <mergeCell ref="C3:C4"/>
    <mergeCell ref="D3:D4"/>
    <mergeCell ref="E3:E4"/>
    <mergeCell ref="F3:F4"/>
    <mergeCell ref="G3:G4"/>
    <mergeCell ref="H3:H4"/>
    <mergeCell ref="I3:I4"/>
    <mergeCell ref="K3:K4"/>
    <mergeCell ref="J3:J4"/>
    <mergeCell ref="Q3:Q4"/>
    <mergeCell ref="P3:P4"/>
    <mergeCell ref="N3:N4"/>
    <mergeCell ref="M3:M4"/>
    <mergeCell ref="L3:L4"/>
    <mergeCell ref="T2:V3"/>
    <mergeCell ref="C2:Q2"/>
    <mergeCell ref="B2:B4"/>
    <mergeCell ref="R2:R4"/>
    <mergeCell ref="S2:S4"/>
    <mergeCell ref="O3:O4"/>
  </mergeCells>
  <pageMargins left="0.23622047244094491" right="0.23622047244094491" top="0.74803149606299213" bottom="0.74803149606299213" header="0" footer="0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23"/>
  <sheetViews>
    <sheetView topLeftCell="A4" zoomScale="90" zoomScaleNormal="90" workbookViewId="0">
      <selection activeCell="D23" sqref="D23"/>
    </sheetView>
  </sheetViews>
  <sheetFormatPr defaultRowHeight="15"/>
  <cols>
    <col min="1" max="1" width="22.140625" style="9" customWidth="1"/>
    <col min="2" max="2" width="14.42578125" style="6" customWidth="1"/>
    <col min="3" max="17" width="4.42578125" customWidth="1"/>
    <col min="18" max="18" width="6.28515625" customWidth="1"/>
    <col min="19" max="20" width="7.7109375" customWidth="1"/>
    <col min="21" max="21" width="10.42578125" customWidth="1"/>
    <col min="22" max="22" width="7.7109375" customWidth="1"/>
  </cols>
  <sheetData>
    <row r="1" spans="1:26" ht="19.5" thickBot="1">
      <c r="C1" s="40" t="s">
        <v>44</v>
      </c>
    </row>
    <row r="2" spans="1:26" ht="15" customHeight="1" thickBot="1">
      <c r="A2" s="284" t="s">
        <v>0</v>
      </c>
      <c r="B2" s="271" t="s">
        <v>1</v>
      </c>
      <c r="C2" s="287" t="s">
        <v>2</v>
      </c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8" t="s">
        <v>20</v>
      </c>
      <c r="S2" s="271" t="s">
        <v>21</v>
      </c>
      <c r="T2" s="261" t="s">
        <v>22</v>
      </c>
      <c r="U2" s="262"/>
      <c r="V2" s="263"/>
    </row>
    <row r="3" spans="1:26" ht="165" customHeight="1" thickBot="1">
      <c r="A3" s="285"/>
      <c r="B3" s="272"/>
      <c r="C3" s="280" t="s">
        <v>24</v>
      </c>
      <c r="D3" s="274" t="s">
        <v>26</v>
      </c>
      <c r="E3" s="274" t="s">
        <v>25</v>
      </c>
      <c r="F3" s="274" t="s">
        <v>28</v>
      </c>
      <c r="G3" s="274" t="s">
        <v>27</v>
      </c>
      <c r="H3" s="274" t="s">
        <v>29</v>
      </c>
      <c r="I3" s="274" t="s">
        <v>30</v>
      </c>
      <c r="J3" s="274" t="s">
        <v>31</v>
      </c>
      <c r="K3" s="274" t="s">
        <v>32</v>
      </c>
      <c r="L3" s="274" t="s">
        <v>33</v>
      </c>
      <c r="M3" s="274" t="s">
        <v>34</v>
      </c>
      <c r="N3" s="274" t="s">
        <v>35</v>
      </c>
      <c r="O3" s="274" t="s">
        <v>37</v>
      </c>
      <c r="P3" s="274" t="s">
        <v>37</v>
      </c>
      <c r="Q3" s="282" t="s">
        <v>36</v>
      </c>
      <c r="R3" s="289"/>
      <c r="S3" s="272"/>
      <c r="T3" s="264"/>
      <c r="U3" s="265"/>
      <c r="V3" s="266"/>
      <c r="X3" s="7"/>
      <c r="Y3" s="7"/>
      <c r="Z3" s="8"/>
    </row>
    <row r="4" spans="1:26" ht="16.5" thickBot="1">
      <c r="A4" s="286"/>
      <c r="B4" s="273"/>
      <c r="C4" s="292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1"/>
      <c r="R4" s="289"/>
      <c r="S4" s="272"/>
      <c r="T4" s="29"/>
      <c r="U4" s="38"/>
      <c r="V4" s="37"/>
      <c r="X4" s="8"/>
      <c r="Y4" s="279"/>
      <c r="Z4" s="279"/>
    </row>
    <row r="5" spans="1:26" ht="27" customHeight="1" thickBot="1">
      <c r="A5" s="16"/>
      <c r="B5" s="87"/>
      <c r="C5" s="5">
        <v>20</v>
      </c>
      <c r="D5" s="5">
        <v>35</v>
      </c>
      <c r="E5" s="5">
        <v>20</v>
      </c>
      <c r="F5" s="5">
        <v>45</v>
      </c>
      <c r="G5" s="5">
        <v>30</v>
      </c>
      <c r="H5" s="5">
        <v>45</v>
      </c>
      <c r="I5" s="5">
        <v>25</v>
      </c>
      <c r="J5" s="5">
        <v>35</v>
      </c>
      <c r="K5" s="5">
        <v>30</v>
      </c>
      <c r="L5" s="5">
        <v>35</v>
      </c>
      <c r="M5" s="5">
        <v>40</v>
      </c>
      <c r="N5" s="5">
        <v>50</v>
      </c>
      <c r="O5" s="5">
        <v>25</v>
      </c>
      <c r="P5" s="5">
        <v>25</v>
      </c>
      <c r="Q5" s="73">
        <v>15</v>
      </c>
      <c r="R5" s="93"/>
      <c r="S5" s="91">
        <f>SUM(C5:Q5)</f>
        <v>475</v>
      </c>
      <c r="T5" s="88" t="s">
        <v>40</v>
      </c>
      <c r="U5" s="89" t="s">
        <v>23</v>
      </c>
      <c r="V5" s="90" t="s">
        <v>3</v>
      </c>
      <c r="X5" s="8"/>
      <c r="Y5" s="8"/>
      <c r="Z5" s="8"/>
    </row>
    <row r="6" spans="1:26" ht="21" customHeight="1" thickBot="1">
      <c r="A6" s="94" t="s">
        <v>110</v>
      </c>
      <c r="B6" s="94" t="s">
        <v>68</v>
      </c>
      <c r="C6" s="94">
        <v>1</v>
      </c>
      <c r="D6" s="94">
        <v>0</v>
      </c>
      <c r="E6" s="94">
        <v>0</v>
      </c>
      <c r="F6" s="94">
        <v>0</v>
      </c>
      <c r="G6" s="94">
        <v>1</v>
      </c>
      <c r="H6" s="94">
        <v>0</v>
      </c>
      <c r="I6" s="94">
        <v>0</v>
      </c>
      <c r="J6" s="94">
        <v>0</v>
      </c>
      <c r="K6" s="94">
        <v>0</v>
      </c>
      <c r="L6" s="94">
        <v>0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>
        <f>SUM(C6:Q6)</f>
        <v>2</v>
      </c>
      <c r="S6" s="94">
        <f>S5</f>
        <v>475</v>
      </c>
      <c r="T6" s="94">
        <f t="shared" ref="T6:T14" si="0">S6-R6</f>
        <v>473</v>
      </c>
      <c r="U6" s="148">
        <v>8.5532407407407415E-3</v>
      </c>
      <c r="V6" s="151">
        <v>6</v>
      </c>
      <c r="X6" s="8"/>
      <c r="Y6" s="8"/>
      <c r="Z6" s="8"/>
    </row>
    <row r="7" spans="1:26" ht="21" customHeight="1" thickBot="1">
      <c r="A7" s="94" t="s">
        <v>80</v>
      </c>
      <c r="B7" s="94" t="s">
        <v>68</v>
      </c>
      <c r="C7" s="94">
        <v>0</v>
      </c>
      <c r="D7" s="94">
        <v>0</v>
      </c>
      <c r="E7" s="94"/>
      <c r="F7" s="94">
        <v>0</v>
      </c>
      <c r="G7" s="94">
        <v>0</v>
      </c>
      <c r="H7" s="94">
        <v>0</v>
      </c>
      <c r="I7" s="94">
        <v>0</v>
      </c>
      <c r="J7" s="94"/>
      <c r="K7" s="94">
        <v>0</v>
      </c>
      <c r="L7" s="94">
        <v>0</v>
      </c>
      <c r="M7" s="94">
        <v>0</v>
      </c>
      <c r="N7" s="94">
        <v>0</v>
      </c>
      <c r="O7" s="94">
        <v>0</v>
      </c>
      <c r="P7" s="94">
        <v>0</v>
      </c>
      <c r="Q7" s="94">
        <v>0</v>
      </c>
      <c r="R7" s="94">
        <f t="shared" ref="R7:R20" si="1">SUM(C7:Q7)</f>
        <v>0</v>
      </c>
      <c r="S7" s="94">
        <f>S6-E5-J5</f>
        <v>420</v>
      </c>
      <c r="T7" s="94">
        <f t="shared" si="0"/>
        <v>420</v>
      </c>
      <c r="U7" s="12">
        <v>1.0416666666666666E-2</v>
      </c>
      <c r="V7" s="151">
        <v>10</v>
      </c>
    </row>
    <row r="8" spans="1:26" ht="21" customHeight="1" thickBot="1">
      <c r="A8" s="94" t="s">
        <v>104</v>
      </c>
      <c r="B8" s="26" t="s">
        <v>95</v>
      </c>
      <c r="C8" s="94">
        <v>0</v>
      </c>
      <c r="D8" s="94">
        <v>0</v>
      </c>
      <c r="E8" s="94">
        <v>0</v>
      </c>
      <c r="F8" s="94">
        <v>0</v>
      </c>
      <c r="G8" s="94">
        <v>0</v>
      </c>
      <c r="H8" s="94"/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12</v>
      </c>
      <c r="O8" s="94">
        <v>0</v>
      </c>
      <c r="P8" s="94">
        <v>0</v>
      </c>
      <c r="Q8" s="94">
        <v>0</v>
      </c>
      <c r="R8" s="94">
        <f t="shared" si="1"/>
        <v>12</v>
      </c>
      <c r="S8" s="94">
        <f>S5</f>
        <v>475</v>
      </c>
      <c r="T8" s="94">
        <f t="shared" si="0"/>
        <v>463</v>
      </c>
      <c r="U8" s="12">
        <v>1.0046296296296296E-2</v>
      </c>
      <c r="V8" s="151">
        <v>9</v>
      </c>
    </row>
    <row r="9" spans="1:26" ht="21" customHeight="1" thickBot="1">
      <c r="A9" s="94" t="s">
        <v>13</v>
      </c>
      <c r="B9" s="26" t="s">
        <v>95</v>
      </c>
      <c r="C9" s="94">
        <v>0</v>
      </c>
      <c r="D9" s="94">
        <v>0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f t="shared" si="1"/>
        <v>0</v>
      </c>
      <c r="S9" s="94">
        <f>S5</f>
        <v>475</v>
      </c>
      <c r="T9" s="94">
        <f t="shared" si="0"/>
        <v>475</v>
      </c>
      <c r="U9" s="12">
        <v>8.2291666666666659E-3</v>
      </c>
      <c r="V9" s="149">
        <v>1</v>
      </c>
    </row>
    <row r="10" spans="1:26" ht="21" customHeight="1" thickBot="1">
      <c r="A10" s="94" t="s">
        <v>14</v>
      </c>
      <c r="B10" s="26" t="s">
        <v>95</v>
      </c>
      <c r="C10" s="94">
        <v>0</v>
      </c>
      <c r="D10" s="94">
        <v>0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1</v>
      </c>
      <c r="O10" s="94">
        <v>0</v>
      </c>
      <c r="P10" s="94">
        <v>0</v>
      </c>
      <c r="Q10" s="94">
        <v>0</v>
      </c>
      <c r="R10" s="94">
        <f t="shared" si="1"/>
        <v>1</v>
      </c>
      <c r="S10" s="94">
        <f>S5</f>
        <v>475</v>
      </c>
      <c r="T10" s="94">
        <f t="shared" si="0"/>
        <v>474</v>
      </c>
      <c r="U10" s="12">
        <v>7.9976851851851858E-3</v>
      </c>
      <c r="V10" s="149">
        <v>3</v>
      </c>
    </row>
    <row r="11" spans="1:26" ht="21" customHeight="1" thickBot="1">
      <c r="A11" s="94" t="s">
        <v>82</v>
      </c>
      <c r="B11" s="94" t="s">
        <v>81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f t="shared" si="1"/>
        <v>0</v>
      </c>
      <c r="S11" s="94">
        <f>S5</f>
        <v>475</v>
      </c>
      <c r="T11" s="94">
        <f t="shared" si="0"/>
        <v>475</v>
      </c>
      <c r="U11" s="12">
        <v>1.0381944444444444E-2</v>
      </c>
      <c r="V11" s="149">
        <v>2</v>
      </c>
    </row>
    <row r="12" spans="1:26" ht="21" customHeight="1" thickBot="1">
      <c r="A12" s="94" t="s">
        <v>83</v>
      </c>
      <c r="B12" s="94" t="s">
        <v>81</v>
      </c>
      <c r="C12" s="94">
        <v>0</v>
      </c>
      <c r="D12" s="94">
        <v>0</v>
      </c>
      <c r="E12" s="94">
        <v>0</v>
      </c>
      <c r="F12" s="94">
        <v>3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1</v>
      </c>
      <c r="N12" s="94">
        <v>0</v>
      </c>
      <c r="O12" s="94">
        <v>1</v>
      </c>
      <c r="P12" s="94">
        <v>1</v>
      </c>
      <c r="Q12" s="94">
        <v>0</v>
      </c>
      <c r="R12" s="94">
        <f t="shared" si="1"/>
        <v>6</v>
      </c>
      <c r="S12" s="94">
        <f>S5</f>
        <v>475</v>
      </c>
      <c r="T12" s="94">
        <f t="shared" si="0"/>
        <v>469</v>
      </c>
      <c r="U12" s="12">
        <v>8.9814814814814809E-3</v>
      </c>
      <c r="V12" s="151">
        <v>7</v>
      </c>
    </row>
    <row r="13" spans="1:26" ht="21" customHeight="1" thickBot="1">
      <c r="A13" s="94" t="s">
        <v>84</v>
      </c>
      <c r="B13" s="94" t="s">
        <v>81</v>
      </c>
      <c r="C13" s="94">
        <v>1</v>
      </c>
      <c r="D13" s="94">
        <v>0</v>
      </c>
      <c r="E13" s="94">
        <v>0</v>
      </c>
      <c r="F13" s="94"/>
      <c r="G13" s="94">
        <v>4</v>
      </c>
      <c r="H13" s="94">
        <v>0</v>
      </c>
      <c r="I13" s="94">
        <v>0</v>
      </c>
      <c r="J13" s="94"/>
      <c r="K13" s="94">
        <v>1</v>
      </c>
      <c r="L13" s="94">
        <v>0</v>
      </c>
      <c r="M13" s="94">
        <v>1</v>
      </c>
      <c r="N13" s="94"/>
      <c r="O13" s="94">
        <v>0</v>
      </c>
      <c r="P13" s="94">
        <v>0</v>
      </c>
      <c r="Q13" s="94">
        <v>0</v>
      </c>
      <c r="R13" s="94">
        <f t="shared" si="1"/>
        <v>7</v>
      </c>
      <c r="S13" s="94">
        <f>S5-F5-J5-N5</f>
        <v>345</v>
      </c>
      <c r="T13" s="94">
        <f t="shared" si="0"/>
        <v>338</v>
      </c>
      <c r="U13" s="12">
        <v>1.0416666666666666E-2</v>
      </c>
      <c r="V13" s="151">
        <v>13</v>
      </c>
    </row>
    <row r="14" spans="1:26" ht="21" customHeight="1" thickBot="1">
      <c r="A14" s="94" t="s">
        <v>85</v>
      </c>
      <c r="B14" s="94" t="s">
        <v>86</v>
      </c>
      <c r="C14" s="94">
        <v>0</v>
      </c>
      <c r="D14" s="94">
        <v>0</v>
      </c>
      <c r="E14" s="94"/>
      <c r="F14" s="94">
        <v>0</v>
      </c>
      <c r="G14" s="94">
        <v>0</v>
      </c>
      <c r="H14" s="94">
        <v>3</v>
      </c>
      <c r="I14" s="94">
        <v>0</v>
      </c>
      <c r="J14" s="94">
        <v>6</v>
      </c>
      <c r="K14" s="94"/>
      <c r="L14" s="94">
        <v>0</v>
      </c>
      <c r="M14" s="94">
        <v>0</v>
      </c>
      <c r="N14" s="94"/>
      <c r="O14" s="94">
        <v>0</v>
      </c>
      <c r="P14" s="94">
        <v>0</v>
      </c>
      <c r="Q14" s="94">
        <v>0</v>
      </c>
      <c r="R14" s="94">
        <f t="shared" si="1"/>
        <v>9</v>
      </c>
      <c r="S14" s="94">
        <f>S5-E5-K5-N5</f>
        <v>375</v>
      </c>
      <c r="T14" s="94">
        <f t="shared" si="0"/>
        <v>366</v>
      </c>
      <c r="U14" s="12">
        <v>1.0416666666666666E-2</v>
      </c>
      <c r="V14" s="151">
        <v>12</v>
      </c>
    </row>
    <row r="15" spans="1:26" ht="21" customHeight="1" thickBot="1">
      <c r="A15" s="94" t="s">
        <v>96</v>
      </c>
      <c r="B15" s="94" t="s">
        <v>86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1</v>
      </c>
      <c r="L15" s="94">
        <v>0</v>
      </c>
      <c r="M15" s="94">
        <v>0</v>
      </c>
      <c r="N15" s="94">
        <v>0</v>
      </c>
      <c r="O15" s="94">
        <v>0</v>
      </c>
      <c r="P15" s="94">
        <v>0</v>
      </c>
      <c r="Q15" s="94">
        <v>0</v>
      </c>
      <c r="R15" s="94">
        <f t="shared" si="1"/>
        <v>1</v>
      </c>
      <c r="S15" s="94">
        <f>S5</f>
        <v>475</v>
      </c>
      <c r="T15" s="94">
        <f t="shared" ref="T15:T20" si="2">S15-R15</f>
        <v>474</v>
      </c>
      <c r="U15" s="12">
        <v>1.0300925925925927E-2</v>
      </c>
      <c r="V15" s="151">
        <v>5</v>
      </c>
    </row>
    <row r="16" spans="1:26" ht="21" customHeight="1" thickBot="1">
      <c r="A16" s="94" t="s">
        <v>87</v>
      </c>
      <c r="B16" s="94" t="s">
        <v>86</v>
      </c>
      <c r="C16" s="94">
        <v>0</v>
      </c>
      <c r="D16" s="94">
        <v>0</v>
      </c>
      <c r="E16" s="94"/>
      <c r="F16" s="94">
        <v>0</v>
      </c>
      <c r="G16" s="94">
        <v>0</v>
      </c>
      <c r="H16" s="94">
        <v>0</v>
      </c>
      <c r="I16" s="94">
        <v>3</v>
      </c>
      <c r="J16" s="94">
        <v>0</v>
      </c>
      <c r="K16" s="94">
        <v>0</v>
      </c>
      <c r="L16" s="94">
        <v>0</v>
      </c>
      <c r="M16" s="94">
        <v>0</v>
      </c>
      <c r="N16" s="94"/>
      <c r="O16" s="94">
        <v>0</v>
      </c>
      <c r="P16" s="94">
        <v>0</v>
      </c>
      <c r="Q16" s="94">
        <v>0</v>
      </c>
      <c r="R16" s="94">
        <f t="shared" si="1"/>
        <v>3</v>
      </c>
      <c r="S16" s="94">
        <f>S5-E5-N5</f>
        <v>405</v>
      </c>
      <c r="T16" s="94">
        <f t="shared" si="2"/>
        <v>402</v>
      </c>
      <c r="U16" s="12">
        <v>1.0416666666666666E-2</v>
      </c>
      <c r="V16" s="151">
        <v>11</v>
      </c>
    </row>
    <row r="17" spans="1:22" ht="21" customHeight="1" thickBot="1">
      <c r="A17" s="94" t="s">
        <v>4</v>
      </c>
      <c r="B17" s="94" t="s">
        <v>88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1</v>
      </c>
      <c r="Q17" s="94">
        <v>0</v>
      </c>
      <c r="R17" s="94">
        <f t="shared" si="1"/>
        <v>1</v>
      </c>
      <c r="S17" s="94">
        <f>S5</f>
        <v>475</v>
      </c>
      <c r="T17" s="94">
        <f t="shared" si="2"/>
        <v>474</v>
      </c>
      <c r="U17" s="12">
        <v>8.8425925925925911E-3</v>
      </c>
      <c r="V17" s="151">
        <v>4</v>
      </c>
    </row>
    <row r="18" spans="1:22" ht="21" customHeight="1" thickBot="1">
      <c r="A18" s="94" t="s">
        <v>6</v>
      </c>
      <c r="B18" s="94" t="s">
        <v>88</v>
      </c>
      <c r="C18" s="94">
        <v>0</v>
      </c>
      <c r="D18" s="94">
        <v>0</v>
      </c>
      <c r="E18" s="94"/>
      <c r="F18" s="94"/>
      <c r="G18" s="94">
        <v>0</v>
      </c>
      <c r="H18" s="94">
        <v>9</v>
      </c>
      <c r="I18" s="94"/>
      <c r="J18" s="94"/>
      <c r="K18" s="94"/>
      <c r="L18" s="94">
        <v>0</v>
      </c>
      <c r="M18" s="94">
        <v>0</v>
      </c>
      <c r="N18" s="94">
        <v>1</v>
      </c>
      <c r="O18" s="94">
        <v>0</v>
      </c>
      <c r="P18" s="94">
        <v>0</v>
      </c>
      <c r="Q18" s="94">
        <v>0</v>
      </c>
      <c r="R18" s="94">
        <f t="shared" si="1"/>
        <v>10</v>
      </c>
      <c r="S18" s="94">
        <f>S5-E5-F5-I5-J5-K5</f>
        <v>320</v>
      </c>
      <c r="T18" s="94">
        <f t="shared" si="2"/>
        <v>310</v>
      </c>
      <c r="U18" s="12">
        <v>1.0416666666666666E-2</v>
      </c>
      <c r="V18" s="151">
        <v>15</v>
      </c>
    </row>
    <row r="19" spans="1:22" ht="21" customHeight="1" thickBot="1">
      <c r="A19" s="94" t="s">
        <v>89</v>
      </c>
      <c r="B19" s="94" t="s">
        <v>88</v>
      </c>
      <c r="C19" s="94">
        <v>0</v>
      </c>
      <c r="D19" s="94">
        <v>0</v>
      </c>
      <c r="E19" s="94">
        <v>0</v>
      </c>
      <c r="F19" s="94">
        <v>27</v>
      </c>
      <c r="G19" s="94">
        <v>0</v>
      </c>
      <c r="H19" s="94"/>
      <c r="I19" s="94">
        <v>0</v>
      </c>
      <c r="J19" s="94">
        <v>0</v>
      </c>
      <c r="K19" s="94"/>
      <c r="L19" s="94"/>
      <c r="M19" s="94">
        <v>1</v>
      </c>
      <c r="N19" s="94">
        <v>1</v>
      </c>
      <c r="O19" s="94">
        <v>0</v>
      </c>
      <c r="P19" s="94"/>
      <c r="Q19" s="94">
        <v>0</v>
      </c>
      <c r="R19" s="94">
        <f t="shared" si="1"/>
        <v>29</v>
      </c>
      <c r="S19" s="94">
        <f>S5-H5-K5-L5-P5</f>
        <v>340</v>
      </c>
      <c r="T19" s="94">
        <f t="shared" si="2"/>
        <v>311</v>
      </c>
      <c r="U19" s="12">
        <v>1.0416666666666666E-2</v>
      </c>
      <c r="V19" s="151">
        <v>14</v>
      </c>
    </row>
    <row r="20" spans="1:22" ht="21" customHeight="1" thickBot="1">
      <c r="A20" s="94" t="s">
        <v>17</v>
      </c>
      <c r="B20" s="94" t="s">
        <v>68</v>
      </c>
      <c r="C20" s="94">
        <v>0</v>
      </c>
      <c r="D20" s="94">
        <v>0</v>
      </c>
      <c r="E20" s="94">
        <v>0</v>
      </c>
      <c r="F20" s="94">
        <v>10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f t="shared" si="1"/>
        <v>10</v>
      </c>
      <c r="S20" s="94">
        <f>S5</f>
        <v>475</v>
      </c>
      <c r="T20" s="94">
        <f t="shared" si="2"/>
        <v>465</v>
      </c>
      <c r="U20" s="12">
        <v>7.6504629629629631E-3</v>
      </c>
      <c r="V20" s="151">
        <v>8</v>
      </c>
    </row>
    <row r="23" spans="1:22">
      <c r="A23" s="86"/>
    </row>
  </sheetData>
  <mergeCells count="22">
    <mergeCell ref="Y4:Z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2:V3"/>
    <mergeCell ref="A2:A4"/>
    <mergeCell ref="B2:B4"/>
    <mergeCell ref="C2:Q2"/>
    <mergeCell ref="R2:R4"/>
    <mergeCell ref="S2:S4"/>
    <mergeCell ref="L3:L4"/>
    <mergeCell ref="M3:M4"/>
    <mergeCell ref="N3:N4"/>
    <mergeCell ref="P3:P4"/>
    <mergeCell ref="Q3:Q4"/>
    <mergeCell ref="O3:O4"/>
  </mergeCells>
  <pageMargins left="0.23622047244094491" right="0.23622047244094491" top="0.35433070866141736" bottom="0.35433070866141736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2"/>
  <sheetViews>
    <sheetView topLeftCell="A3" zoomScale="90" zoomScaleNormal="90" workbookViewId="0">
      <selection activeCell="A6" sqref="A6:A8"/>
    </sheetView>
  </sheetViews>
  <sheetFormatPr defaultRowHeight="15"/>
  <cols>
    <col min="1" max="1" width="19.140625" style="9" customWidth="1"/>
    <col min="2" max="2" width="13.28515625" style="6" customWidth="1"/>
    <col min="3" max="17" width="4.42578125" customWidth="1"/>
    <col min="18" max="20" width="7.7109375" customWidth="1"/>
    <col min="21" max="21" width="10.42578125" customWidth="1"/>
    <col min="22" max="22" width="7.7109375" customWidth="1"/>
  </cols>
  <sheetData>
    <row r="1" spans="1:26" ht="19.5" thickBot="1">
      <c r="E1" s="40" t="s">
        <v>42</v>
      </c>
    </row>
    <row r="2" spans="1:26" ht="15" customHeight="1" thickBot="1">
      <c r="A2" s="293" t="s">
        <v>0</v>
      </c>
      <c r="B2" s="271" t="s">
        <v>1</v>
      </c>
      <c r="C2" s="267" t="s">
        <v>2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88" t="s">
        <v>20</v>
      </c>
      <c r="S2" s="271" t="s">
        <v>21</v>
      </c>
      <c r="T2" s="296" t="s">
        <v>22</v>
      </c>
      <c r="U2" s="262"/>
      <c r="V2" s="263"/>
    </row>
    <row r="3" spans="1:26" ht="165" customHeight="1" thickBot="1">
      <c r="A3" s="294"/>
      <c r="B3" s="272"/>
      <c r="C3" s="280" t="s">
        <v>24</v>
      </c>
      <c r="D3" s="274" t="s">
        <v>26</v>
      </c>
      <c r="E3" s="274" t="s">
        <v>25</v>
      </c>
      <c r="F3" s="274" t="s">
        <v>28</v>
      </c>
      <c r="G3" s="274" t="s">
        <v>27</v>
      </c>
      <c r="H3" s="274" t="s">
        <v>29</v>
      </c>
      <c r="I3" s="274" t="s">
        <v>30</v>
      </c>
      <c r="J3" s="274" t="s">
        <v>31</v>
      </c>
      <c r="K3" s="274" t="s">
        <v>32</v>
      </c>
      <c r="L3" s="274" t="s">
        <v>33</v>
      </c>
      <c r="M3" s="274" t="s">
        <v>34</v>
      </c>
      <c r="N3" s="274" t="s">
        <v>35</v>
      </c>
      <c r="O3" s="274" t="s">
        <v>37</v>
      </c>
      <c r="P3" s="274" t="s">
        <v>37</v>
      </c>
      <c r="Q3" s="282" t="s">
        <v>36</v>
      </c>
      <c r="R3" s="289"/>
      <c r="S3" s="272"/>
      <c r="T3" s="297"/>
      <c r="U3" s="265"/>
      <c r="V3" s="266"/>
      <c r="X3" s="7"/>
      <c r="Y3" s="7"/>
      <c r="Z3" s="8"/>
    </row>
    <row r="4" spans="1:26" ht="15.75" customHeight="1" thickBot="1">
      <c r="A4" s="294"/>
      <c r="B4" s="272"/>
      <c r="C4" s="281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83"/>
      <c r="R4" s="295"/>
      <c r="S4" s="273"/>
      <c r="T4" s="45"/>
      <c r="U4" s="46"/>
      <c r="V4" s="47"/>
      <c r="X4" s="8"/>
      <c r="Y4" s="279"/>
      <c r="Z4" s="279"/>
    </row>
    <row r="5" spans="1:26" ht="26.25" customHeight="1" thickBot="1">
      <c r="A5" s="96"/>
      <c r="B5" s="55"/>
      <c r="C5" s="5">
        <v>20</v>
      </c>
      <c r="D5" s="1">
        <v>35</v>
      </c>
      <c r="E5" s="1">
        <v>20</v>
      </c>
      <c r="F5" s="1">
        <v>45</v>
      </c>
      <c r="G5" s="1">
        <v>30</v>
      </c>
      <c r="H5" s="1">
        <v>45</v>
      </c>
      <c r="I5" s="1">
        <v>25</v>
      </c>
      <c r="J5" s="1">
        <v>35</v>
      </c>
      <c r="K5" s="1">
        <v>30</v>
      </c>
      <c r="L5" s="1">
        <v>35</v>
      </c>
      <c r="M5" s="1">
        <v>40</v>
      </c>
      <c r="N5" s="1">
        <v>50</v>
      </c>
      <c r="O5" s="1">
        <v>25</v>
      </c>
      <c r="P5" s="1">
        <v>25</v>
      </c>
      <c r="Q5" s="13">
        <v>15</v>
      </c>
      <c r="R5" s="15"/>
      <c r="S5" s="91">
        <f>SUM(C5:Q5)</f>
        <v>475</v>
      </c>
      <c r="T5" s="44" t="s">
        <v>40</v>
      </c>
      <c r="U5" s="44" t="s">
        <v>23</v>
      </c>
      <c r="V5" s="48" t="s">
        <v>3</v>
      </c>
      <c r="X5" s="8"/>
      <c r="Y5" s="8"/>
      <c r="Z5" s="8"/>
    </row>
    <row r="6" spans="1:26" ht="35.25" customHeight="1" thickBot="1">
      <c r="A6" s="97" t="s">
        <v>76</v>
      </c>
      <c r="B6" s="95" t="s">
        <v>94</v>
      </c>
      <c r="C6" s="98">
        <v>1</v>
      </c>
      <c r="D6" s="99">
        <v>0</v>
      </c>
      <c r="E6" s="99"/>
      <c r="F6" s="99">
        <v>0</v>
      </c>
      <c r="G6" s="99"/>
      <c r="H6" s="99">
        <v>0</v>
      </c>
      <c r="I6" s="99">
        <v>0</v>
      </c>
      <c r="J6" s="99">
        <v>0</v>
      </c>
      <c r="K6" s="99"/>
      <c r="L6" s="99"/>
      <c r="M6" s="99">
        <v>0</v>
      </c>
      <c r="N6" s="99"/>
      <c r="O6" s="99"/>
      <c r="P6" s="99">
        <v>0</v>
      </c>
      <c r="Q6" s="100">
        <v>0</v>
      </c>
      <c r="R6" s="101">
        <f>SUM(C6:Q6)</f>
        <v>1</v>
      </c>
      <c r="S6" s="53">
        <f>S5-E5-G5-K5-L5-N5-O5</f>
        <v>285</v>
      </c>
      <c r="T6" s="102">
        <f>S6-R6</f>
        <v>284</v>
      </c>
      <c r="U6" s="103">
        <v>1.0416666666666666E-2</v>
      </c>
      <c r="V6" s="42">
        <v>4</v>
      </c>
    </row>
    <row r="7" spans="1:26" ht="35.25" customHeight="1" thickBot="1">
      <c r="A7" s="92" t="s">
        <v>75</v>
      </c>
      <c r="B7" s="92" t="s">
        <v>94</v>
      </c>
      <c r="C7" s="104"/>
      <c r="D7" s="99"/>
      <c r="E7" s="99"/>
      <c r="F7" s="99">
        <v>0</v>
      </c>
      <c r="G7" s="99"/>
      <c r="H7" s="99"/>
      <c r="I7" s="99"/>
      <c r="J7" s="99"/>
      <c r="K7" s="99">
        <v>13</v>
      </c>
      <c r="L7" s="99">
        <v>0</v>
      </c>
      <c r="M7" s="99">
        <v>0</v>
      </c>
      <c r="N7" s="99"/>
      <c r="O7" s="99"/>
      <c r="P7" s="99">
        <v>0</v>
      </c>
      <c r="Q7" s="99"/>
      <c r="R7" s="99">
        <f>SUM(C7:Q7)</f>
        <v>13</v>
      </c>
      <c r="S7" s="105">
        <f>S5-C5-D5-E5-G5-H5-I5-J5-N5-O5-Q5</f>
        <v>175</v>
      </c>
      <c r="T7" s="106">
        <f>S7-R7</f>
        <v>162</v>
      </c>
      <c r="U7" s="103">
        <v>1.0416666666666666E-2</v>
      </c>
      <c r="V7" s="43">
        <v>5</v>
      </c>
    </row>
    <row r="8" spans="1:26" ht="35.25" customHeight="1" thickBot="1">
      <c r="A8" s="92" t="s">
        <v>18</v>
      </c>
      <c r="B8" s="95" t="s">
        <v>94</v>
      </c>
      <c r="C8" s="104">
        <v>0</v>
      </c>
      <c r="D8" s="99">
        <v>0</v>
      </c>
      <c r="E8" s="99">
        <v>0</v>
      </c>
      <c r="F8" s="99">
        <v>17</v>
      </c>
      <c r="G8" s="99">
        <v>3</v>
      </c>
      <c r="H8" s="99">
        <v>0</v>
      </c>
      <c r="I8" s="99">
        <v>0</v>
      </c>
      <c r="J8" s="99">
        <v>0</v>
      </c>
      <c r="K8" s="99">
        <v>1</v>
      </c>
      <c r="L8" s="99">
        <v>0</v>
      </c>
      <c r="M8" s="99">
        <v>0</v>
      </c>
      <c r="N8" s="99">
        <v>10</v>
      </c>
      <c r="O8" s="99">
        <v>0</v>
      </c>
      <c r="P8" s="99">
        <v>0</v>
      </c>
      <c r="Q8" s="99">
        <v>0</v>
      </c>
      <c r="R8" s="99">
        <f>SUM(C8:Q8)</f>
        <v>31</v>
      </c>
      <c r="S8" s="105">
        <f>S5</f>
        <v>475</v>
      </c>
      <c r="T8" s="106">
        <f>S8-R8</f>
        <v>444</v>
      </c>
      <c r="U8" s="103">
        <v>1.0416666666666666E-2</v>
      </c>
      <c r="V8" s="146">
        <v>1</v>
      </c>
    </row>
    <row r="9" spans="1:26" ht="35.25" customHeight="1" thickTop="1" thickBot="1">
      <c r="A9" s="107" t="s">
        <v>77</v>
      </c>
      <c r="B9" s="27" t="s">
        <v>16</v>
      </c>
      <c r="C9" s="108">
        <v>0</v>
      </c>
      <c r="D9" s="105">
        <v>0</v>
      </c>
      <c r="E9" s="105">
        <v>0</v>
      </c>
      <c r="F9" s="105">
        <v>0</v>
      </c>
      <c r="G9" s="105">
        <v>0</v>
      </c>
      <c r="H9" s="105">
        <v>0</v>
      </c>
      <c r="I9" s="105">
        <v>3</v>
      </c>
      <c r="J9" s="105">
        <v>0</v>
      </c>
      <c r="K9" s="105"/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99">
        <f>SUM(C9:Q9)</f>
        <v>3</v>
      </c>
      <c r="S9" s="109">
        <f>S5-K5</f>
        <v>445</v>
      </c>
      <c r="T9" s="106">
        <f>S9-R9</f>
        <v>442</v>
      </c>
      <c r="U9" s="103">
        <v>1.0416666666666666E-2</v>
      </c>
      <c r="V9" s="146">
        <v>2</v>
      </c>
    </row>
    <row r="10" spans="1:26" ht="35.25" customHeight="1" thickTop="1" thickBot="1">
      <c r="A10" s="92" t="s">
        <v>78</v>
      </c>
      <c r="B10" s="92" t="s">
        <v>16</v>
      </c>
      <c r="C10" s="110">
        <v>0</v>
      </c>
      <c r="D10" s="105">
        <v>0</v>
      </c>
      <c r="E10" s="105">
        <v>0</v>
      </c>
      <c r="F10" s="105">
        <v>0</v>
      </c>
      <c r="G10" s="105"/>
      <c r="H10" s="105">
        <v>0</v>
      </c>
      <c r="I10" s="105">
        <v>3</v>
      </c>
      <c r="J10" s="105">
        <v>0</v>
      </c>
      <c r="K10" s="105"/>
      <c r="L10" s="105">
        <v>0</v>
      </c>
      <c r="M10" s="105">
        <v>0</v>
      </c>
      <c r="N10" s="105">
        <v>0</v>
      </c>
      <c r="O10" s="105">
        <v>0</v>
      </c>
      <c r="P10" s="105"/>
      <c r="Q10" s="105">
        <v>0</v>
      </c>
      <c r="R10" s="99">
        <f>SUM(C10:Q10)</f>
        <v>3</v>
      </c>
      <c r="S10" s="109">
        <f>S5-G5-K5-P5</f>
        <v>390</v>
      </c>
      <c r="T10" s="106">
        <f>S10-R10</f>
        <v>387</v>
      </c>
      <c r="U10" s="103">
        <v>1.0416666666666666E-2</v>
      </c>
      <c r="V10" s="147">
        <v>3</v>
      </c>
    </row>
    <row r="12" spans="1:26">
      <c r="B12" s="6">
        <v>1</v>
      </c>
    </row>
  </sheetData>
  <mergeCells count="22">
    <mergeCell ref="Y4:Z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2:V3"/>
    <mergeCell ref="A2:A4"/>
    <mergeCell ref="B2:B4"/>
    <mergeCell ref="C2:Q2"/>
    <mergeCell ref="R2:R4"/>
    <mergeCell ref="S2:S4"/>
    <mergeCell ref="L3:L4"/>
    <mergeCell ref="M3:M4"/>
    <mergeCell ref="N3:N4"/>
    <mergeCell ref="P3:P4"/>
    <mergeCell ref="Q3:Q4"/>
    <mergeCell ref="O3:O4"/>
  </mergeCells>
  <pageMargins left="0.23622047244094491" right="0.23622047244094491" top="0.74803149606299213" bottom="0.74803149606299213" header="0" footer="0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1"/>
  <sheetViews>
    <sheetView topLeftCell="A5" zoomScale="90" zoomScaleNormal="90" workbookViewId="0">
      <selection activeCell="A8" sqref="A8:A10"/>
    </sheetView>
  </sheetViews>
  <sheetFormatPr defaultRowHeight="15"/>
  <cols>
    <col min="1" max="1" width="23" style="9" customWidth="1"/>
    <col min="2" max="2" width="14.5703125" style="6" customWidth="1"/>
    <col min="3" max="17" width="4.42578125" customWidth="1"/>
    <col min="18" max="18" width="5.42578125" customWidth="1"/>
    <col min="19" max="19" width="6.5703125" customWidth="1"/>
    <col min="20" max="20" width="7.7109375" customWidth="1"/>
    <col min="21" max="21" width="10.42578125" customWidth="1"/>
    <col min="22" max="22" width="7.7109375" customWidth="1"/>
  </cols>
  <sheetData>
    <row r="1" spans="1:26" ht="19.5" thickBot="1">
      <c r="E1" s="40" t="s">
        <v>41</v>
      </c>
    </row>
    <row r="2" spans="1:26" ht="15" customHeight="1" thickBot="1">
      <c r="A2" s="298" t="s">
        <v>0</v>
      </c>
      <c r="B2" s="300" t="s">
        <v>1</v>
      </c>
      <c r="C2" s="302" t="s">
        <v>2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88" t="s">
        <v>20</v>
      </c>
      <c r="S2" s="271" t="s">
        <v>21</v>
      </c>
      <c r="T2" s="261" t="s">
        <v>22</v>
      </c>
      <c r="U2" s="262"/>
      <c r="V2" s="263"/>
    </row>
    <row r="3" spans="1:26" ht="127.5" customHeight="1" thickBot="1">
      <c r="A3" s="299"/>
      <c r="B3" s="301"/>
      <c r="C3" s="274" t="s">
        <v>24</v>
      </c>
      <c r="D3" s="274" t="s">
        <v>26</v>
      </c>
      <c r="E3" s="274" t="s">
        <v>25</v>
      </c>
      <c r="F3" s="274" t="s">
        <v>28</v>
      </c>
      <c r="G3" s="274" t="s">
        <v>27</v>
      </c>
      <c r="H3" s="274" t="s">
        <v>29</v>
      </c>
      <c r="I3" s="274" t="s">
        <v>30</v>
      </c>
      <c r="J3" s="274" t="s">
        <v>31</v>
      </c>
      <c r="K3" s="274" t="s">
        <v>32</v>
      </c>
      <c r="L3" s="274" t="s">
        <v>33</v>
      </c>
      <c r="M3" s="274" t="s">
        <v>34</v>
      </c>
      <c r="N3" s="274" t="s">
        <v>35</v>
      </c>
      <c r="O3" s="274" t="s">
        <v>37</v>
      </c>
      <c r="P3" s="274" t="s">
        <v>37</v>
      </c>
      <c r="Q3" s="282" t="s">
        <v>36</v>
      </c>
      <c r="R3" s="289"/>
      <c r="S3" s="272"/>
      <c r="T3" s="264"/>
      <c r="U3" s="265"/>
      <c r="V3" s="266"/>
      <c r="X3" s="7"/>
      <c r="Y3" s="7"/>
      <c r="Z3" s="8"/>
    </row>
    <row r="4" spans="1:26" ht="13.5" hidden="1" customHeight="1" thickBot="1">
      <c r="A4" s="299"/>
      <c r="B4" s="301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4"/>
      <c r="R4" s="295"/>
      <c r="S4" s="273"/>
      <c r="T4" s="45"/>
      <c r="U4" s="33"/>
      <c r="V4" s="33"/>
      <c r="X4" s="8"/>
      <c r="Y4" s="279"/>
      <c r="Z4" s="279"/>
    </row>
    <row r="5" spans="1:26" ht="30" customHeight="1" thickBot="1">
      <c r="A5" s="16"/>
      <c r="B5" s="155"/>
      <c r="C5" s="157">
        <v>20</v>
      </c>
      <c r="D5" s="158">
        <v>35</v>
      </c>
      <c r="E5" s="158">
        <v>20</v>
      </c>
      <c r="F5" s="158">
        <v>45</v>
      </c>
      <c r="G5" s="158">
        <v>30</v>
      </c>
      <c r="H5" s="158">
        <v>45</v>
      </c>
      <c r="I5" s="158">
        <v>25</v>
      </c>
      <c r="J5" s="158">
        <v>35</v>
      </c>
      <c r="K5" s="158">
        <v>30</v>
      </c>
      <c r="L5" s="158">
        <v>35</v>
      </c>
      <c r="M5" s="158">
        <v>40</v>
      </c>
      <c r="N5" s="158">
        <v>50</v>
      </c>
      <c r="O5" s="158">
        <v>25</v>
      </c>
      <c r="P5" s="158">
        <v>25</v>
      </c>
      <c r="Q5" s="159">
        <v>15</v>
      </c>
      <c r="R5" s="156"/>
      <c r="S5" s="111">
        <f>SUM(C5:Q5)</f>
        <v>475</v>
      </c>
      <c r="T5" s="44" t="s">
        <v>40</v>
      </c>
      <c r="U5" s="44" t="s">
        <v>23</v>
      </c>
      <c r="V5" s="48" t="s">
        <v>3</v>
      </c>
      <c r="X5" s="8"/>
      <c r="Y5" s="8"/>
      <c r="Z5" s="8"/>
    </row>
    <row r="6" spans="1:26" ht="17.25" customHeight="1" thickTop="1" thickBot="1">
      <c r="A6" s="20" t="s">
        <v>38</v>
      </c>
      <c r="B6" s="52" t="s">
        <v>16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1</v>
      </c>
      <c r="N6" s="10">
        <v>3</v>
      </c>
      <c r="O6" s="10">
        <v>0</v>
      </c>
      <c r="P6" s="10">
        <v>0</v>
      </c>
      <c r="Q6" s="21">
        <v>0</v>
      </c>
      <c r="R6" s="22">
        <f>SUM(C6:Q6)</f>
        <v>4</v>
      </c>
      <c r="S6" s="54">
        <f>S5</f>
        <v>475</v>
      </c>
      <c r="T6" s="49">
        <f t="shared" ref="T6:T10" si="0">S6-R6</f>
        <v>471</v>
      </c>
      <c r="U6" s="18">
        <v>8.3101851851851861E-3</v>
      </c>
      <c r="V6" s="50">
        <v>1</v>
      </c>
    </row>
    <row r="7" spans="1:26" ht="17.25" customHeight="1" thickTop="1" thickBot="1">
      <c r="A7" s="62" t="s">
        <v>39</v>
      </c>
      <c r="B7" s="52" t="s">
        <v>16</v>
      </c>
      <c r="C7" s="10">
        <v>0</v>
      </c>
      <c r="D7" s="10">
        <v>0</v>
      </c>
      <c r="E7" s="10">
        <v>0</v>
      </c>
      <c r="F7" s="10">
        <v>17</v>
      </c>
      <c r="G7" s="10">
        <v>0</v>
      </c>
      <c r="H7" s="10"/>
      <c r="I7" s="10">
        <v>0</v>
      </c>
      <c r="J7" s="10">
        <v>0</v>
      </c>
      <c r="K7" s="10">
        <v>0</v>
      </c>
      <c r="L7" s="10">
        <v>0</v>
      </c>
      <c r="M7" s="10"/>
      <c r="N7" s="10"/>
      <c r="O7" s="10">
        <v>0</v>
      </c>
      <c r="P7" s="10">
        <v>0</v>
      </c>
      <c r="Q7" s="10">
        <v>0</v>
      </c>
      <c r="R7" s="22">
        <f t="shared" ref="R7:R10" si="1">SUM(C7:Q7)</f>
        <v>17</v>
      </c>
      <c r="S7" s="3">
        <f>S5-H5-M5-N5</f>
        <v>340</v>
      </c>
      <c r="T7" s="11">
        <f t="shared" si="0"/>
        <v>323</v>
      </c>
      <c r="U7" s="18">
        <v>7.69675925925926E-3</v>
      </c>
      <c r="V7" s="50">
        <v>3</v>
      </c>
    </row>
    <row r="8" spans="1:26" ht="17.25" customHeight="1" thickBot="1">
      <c r="A8" s="113" t="s">
        <v>73</v>
      </c>
      <c r="B8" s="84" t="s">
        <v>94</v>
      </c>
      <c r="C8" s="10">
        <v>8</v>
      </c>
      <c r="D8" s="10">
        <v>0</v>
      </c>
      <c r="E8" s="10"/>
      <c r="F8" s="10">
        <v>3</v>
      </c>
      <c r="G8" s="10"/>
      <c r="H8" s="10">
        <v>3</v>
      </c>
      <c r="I8" s="10">
        <v>3</v>
      </c>
      <c r="J8" s="10"/>
      <c r="K8" s="10"/>
      <c r="L8" s="10">
        <v>1</v>
      </c>
      <c r="M8" s="10">
        <v>10</v>
      </c>
      <c r="N8" s="10"/>
      <c r="O8" s="10"/>
      <c r="P8" s="10"/>
      <c r="Q8" s="10">
        <v>0</v>
      </c>
      <c r="R8" s="22">
        <f t="shared" si="1"/>
        <v>28</v>
      </c>
      <c r="S8" s="3">
        <f>S5-E5-G5-J5-K5-N5-O5-P5</f>
        <v>260</v>
      </c>
      <c r="T8" s="11">
        <f t="shared" si="0"/>
        <v>232</v>
      </c>
      <c r="U8" s="18">
        <v>1.0416666666666666E-2</v>
      </c>
      <c r="V8" s="51">
        <v>5</v>
      </c>
    </row>
    <row r="9" spans="1:26" ht="17.25" customHeight="1" thickBot="1">
      <c r="A9" s="114" t="s">
        <v>19</v>
      </c>
      <c r="B9" s="85" t="s">
        <v>94</v>
      </c>
      <c r="C9" s="57">
        <v>1</v>
      </c>
      <c r="D9" s="57">
        <v>6</v>
      </c>
      <c r="E9" s="57">
        <v>0</v>
      </c>
      <c r="F9" s="57">
        <v>0</v>
      </c>
      <c r="G9" s="57"/>
      <c r="H9" s="57"/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112">
        <f t="shared" si="1"/>
        <v>7</v>
      </c>
      <c r="S9" s="4">
        <f>S5-G5-H5</f>
        <v>400</v>
      </c>
      <c r="T9" s="60">
        <f t="shared" si="0"/>
        <v>393</v>
      </c>
      <c r="U9" s="61">
        <v>1.0416666666666666E-2</v>
      </c>
      <c r="V9" s="145">
        <v>2</v>
      </c>
    </row>
    <row r="10" spans="1:26" ht="17.25" customHeight="1" thickBot="1">
      <c r="A10" s="20" t="s">
        <v>74</v>
      </c>
      <c r="B10" s="84" t="s">
        <v>94</v>
      </c>
      <c r="C10" s="58">
        <v>1</v>
      </c>
      <c r="D10" s="58"/>
      <c r="E10" s="58"/>
      <c r="F10" s="58">
        <v>0</v>
      </c>
      <c r="G10" s="58">
        <v>0</v>
      </c>
      <c r="H10" s="58">
        <v>3</v>
      </c>
      <c r="I10" s="58"/>
      <c r="J10" s="58"/>
      <c r="K10" s="58">
        <v>1</v>
      </c>
      <c r="L10" s="58">
        <v>0</v>
      </c>
      <c r="M10" s="58">
        <v>0</v>
      </c>
      <c r="N10" s="58"/>
      <c r="O10" s="58"/>
      <c r="P10" s="58"/>
      <c r="Q10" s="58">
        <v>0</v>
      </c>
      <c r="R10" s="22">
        <f t="shared" si="1"/>
        <v>5</v>
      </c>
      <c r="S10" s="23">
        <f>S5-D5-E5-I5-J5-N5-O5-P5</f>
        <v>260</v>
      </c>
      <c r="T10" s="24">
        <f t="shared" si="0"/>
        <v>255</v>
      </c>
      <c r="U10" s="41">
        <v>1.0416666666666666E-2</v>
      </c>
      <c r="V10" s="48">
        <v>4</v>
      </c>
    </row>
    <row r="11" spans="1:26" ht="7.5" customHeight="1"/>
    <row r="12" spans="1:26" ht="19.5" thickBot="1">
      <c r="E12" s="40" t="s">
        <v>42</v>
      </c>
    </row>
    <row r="13" spans="1:26" ht="16.5" thickBot="1">
      <c r="A13" s="293" t="s">
        <v>0</v>
      </c>
      <c r="B13" s="271" t="s">
        <v>1</v>
      </c>
      <c r="C13" s="287" t="s">
        <v>2</v>
      </c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8" t="s">
        <v>20</v>
      </c>
      <c r="S13" s="271" t="s">
        <v>21</v>
      </c>
      <c r="T13" s="296" t="s">
        <v>22</v>
      </c>
      <c r="U13" s="262"/>
      <c r="V13" s="263"/>
    </row>
    <row r="14" spans="1:26" ht="15.75" thickBot="1">
      <c r="A14" s="294"/>
      <c r="B14" s="272"/>
      <c r="C14" s="280" t="s">
        <v>24</v>
      </c>
      <c r="D14" s="274" t="s">
        <v>26</v>
      </c>
      <c r="E14" s="274" t="s">
        <v>25</v>
      </c>
      <c r="F14" s="274" t="s">
        <v>28</v>
      </c>
      <c r="G14" s="274" t="s">
        <v>27</v>
      </c>
      <c r="H14" s="274" t="s">
        <v>29</v>
      </c>
      <c r="I14" s="274" t="s">
        <v>30</v>
      </c>
      <c r="J14" s="274" t="s">
        <v>31</v>
      </c>
      <c r="K14" s="274" t="s">
        <v>32</v>
      </c>
      <c r="L14" s="274" t="s">
        <v>33</v>
      </c>
      <c r="M14" s="274" t="s">
        <v>34</v>
      </c>
      <c r="N14" s="274" t="s">
        <v>35</v>
      </c>
      <c r="O14" s="274" t="s">
        <v>37</v>
      </c>
      <c r="P14" s="274" t="s">
        <v>37</v>
      </c>
      <c r="Q14" s="282" t="s">
        <v>36</v>
      </c>
      <c r="R14" s="289"/>
      <c r="S14" s="272"/>
      <c r="T14" s="297"/>
      <c r="U14" s="265"/>
      <c r="V14" s="266"/>
    </row>
    <row r="15" spans="1:26" ht="82.5" customHeight="1" thickBot="1">
      <c r="A15" s="294"/>
      <c r="B15" s="272"/>
      <c r="C15" s="281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83"/>
      <c r="R15" s="295"/>
      <c r="S15" s="273"/>
      <c r="T15" s="45"/>
      <c r="U15" s="46"/>
      <c r="V15" s="47"/>
    </row>
    <row r="16" spans="1:26" ht="27" thickBot="1">
      <c r="A16" s="96"/>
      <c r="B16" s="55"/>
      <c r="C16" s="5">
        <v>20</v>
      </c>
      <c r="D16" s="1">
        <v>35</v>
      </c>
      <c r="E16" s="1">
        <v>20</v>
      </c>
      <c r="F16" s="1">
        <v>45</v>
      </c>
      <c r="G16" s="1">
        <v>30</v>
      </c>
      <c r="H16" s="1">
        <v>45</v>
      </c>
      <c r="I16" s="1">
        <v>25</v>
      </c>
      <c r="J16" s="1">
        <v>35</v>
      </c>
      <c r="K16" s="1">
        <v>30</v>
      </c>
      <c r="L16" s="1">
        <v>35</v>
      </c>
      <c r="M16" s="1">
        <v>40</v>
      </c>
      <c r="N16" s="1">
        <v>50</v>
      </c>
      <c r="O16" s="1">
        <v>25</v>
      </c>
      <c r="P16" s="1">
        <v>25</v>
      </c>
      <c r="Q16" s="13">
        <v>15</v>
      </c>
      <c r="R16" s="15"/>
      <c r="S16" s="91">
        <f>SUM(C16:Q16)</f>
        <v>475</v>
      </c>
      <c r="T16" s="44" t="s">
        <v>40</v>
      </c>
      <c r="U16" s="44" t="s">
        <v>23</v>
      </c>
      <c r="V16" s="48" t="s">
        <v>3</v>
      </c>
    </row>
    <row r="17" spans="1:22" ht="18.75" customHeight="1" thickBot="1">
      <c r="A17" s="97" t="s">
        <v>76</v>
      </c>
      <c r="B17" s="95" t="s">
        <v>94</v>
      </c>
      <c r="C17" s="98">
        <v>1</v>
      </c>
      <c r="D17" s="99">
        <v>0</v>
      </c>
      <c r="E17" s="99"/>
      <c r="F17" s="99">
        <v>0</v>
      </c>
      <c r="G17" s="99"/>
      <c r="H17" s="99">
        <v>0</v>
      </c>
      <c r="I17" s="99">
        <v>0</v>
      </c>
      <c r="J17" s="99">
        <v>0</v>
      </c>
      <c r="K17" s="99"/>
      <c r="L17" s="99"/>
      <c r="M17" s="99">
        <v>0</v>
      </c>
      <c r="N17" s="99"/>
      <c r="O17" s="99"/>
      <c r="P17" s="99">
        <v>0</v>
      </c>
      <c r="Q17" s="100">
        <v>0</v>
      </c>
      <c r="R17" s="101">
        <f>SUM(C17:Q17)</f>
        <v>1</v>
      </c>
      <c r="S17" s="53">
        <f>S16-E16-G16-K16-L16-N16-O16</f>
        <v>285</v>
      </c>
      <c r="T17" s="102">
        <f>S17-R17</f>
        <v>284</v>
      </c>
      <c r="U17" s="103">
        <v>1.0416666666666666E-2</v>
      </c>
      <c r="V17" s="160">
        <v>4</v>
      </c>
    </row>
    <row r="18" spans="1:22" ht="18.75" customHeight="1" thickBot="1">
      <c r="A18" s="92" t="s">
        <v>75</v>
      </c>
      <c r="B18" s="92" t="s">
        <v>94</v>
      </c>
      <c r="C18" s="104"/>
      <c r="D18" s="99"/>
      <c r="E18" s="99"/>
      <c r="F18" s="99">
        <v>0</v>
      </c>
      <c r="G18" s="99"/>
      <c r="H18" s="99"/>
      <c r="I18" s="99"/>
      <c r="J18" s="99"/>
      <c r="K18" s="99">
        <v>13</v>
      </c>
      <c r="L18" s="99">
        <v>0</v>
      </c>
      <c r="M18" s="99">
        <v>0</v>
      </c>
      <c r="N18" s="99"/>
      <c r="O18" s="99"/>
      <c r="P18" s="99">
        <v>0</v>
      </c>
      <c r="Q18" s="99"/>
      <c r="R18" s="99">
        <f>SUM(C18:Q18)</f>
        <v>13</v>
      </c>
      <c r="S18" s="105">
        <f>S16-C16-D16-E16-G16-H16-I16-J16-N16-O16-Q16</f>
        <v>175</v>
      </c>
      <c r="T18" s="106">
        <f>S18-R18</f>
        <v>162</v>
      </c>
      <c r="U18" s="103">
        <v>1.0416666666666666E-2</v>
      </c>
      <c r="V18" s="161">
        <v>5</v>
      </c>
    </row>
    <row r="19" spans="1:22" ht="18.75" customHeight="1" thickBot="1">
      <c r="A19" s="92" t="s">
        <v>18</v>
      </c>
      <c r="B19" s="95" t="s">
        <v>94</v>
      </c>
      <c r="C19" s="104">
        <v>0</v>
      </c>
      <c r="D19" s="99">
        <v>0</v>
      </c>
      <c r="E19" s="99">
        <v>0</v>
      </c>
      <c r="F19" s="99">
        <v>17</v>
      </c>
      <c r="G19" s="99">
        <v>3</v>
      </c>
      <c r="H19" s="99">
        <v>0</v>
      </c>
      <c r="I19" s="99">
        <v>0</v>
      </c>
      <c r="J19" s="99">
        <v>0</v>
      </c>
      <c r="K19" s="99">
        <v>1</v>
      </c>
      <c r="L19" s="99">
        <v>0</v>
      </c>
      <c r="M19" s="99">
        <v>0</v>
      </c>
      <c r="N19" s="99">
        <v>10</v>
      </c>
      <c r="O19" s="99">
        <v>0</v>
      </c>
      <c r="P19" s="99">
        <v>0</v>
      </c>
      <c r="Q19" s="99">
        <v>0</v>
      </c>
      <c r="R19" s="99">
        <f>SUM(C19:Q19)</f>
        <v>31</v>
      </c>
      <c r="S19" s="105">
        <f>S16</f>
        <v>475</v>
      </c>
      <c r="T19" s="106">
        <f>S19-R19</f>
        <v>444</v>
      </c>
      <c r="U19" s="103">
        <v>1.0416666666666666E-2</v>
      </c>
      <c r="V19" s="146">
        <v>1</v>
      </c>
    </row>
    <row r="20" spans="1:22" ht="18.75" customHeight="1" thickTop="1" thickBot="1">
      <c r="A20" s="107" t="s">
        <v>77</v>
      </c>
      <c r="B20" s="27" t="s">
        <v>16</v>
      </c>
      <c r="C20" s="108">
        <v>0</v>
      </c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3</v>
      </c>
      <c r="J20" s="105">
        <v>0</v>
      </c>
      <c r="K20" s="105"/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99">
        <f>SUM(C20:Q20)</f>
        <v>3</v>
      </c>
      <c r="S20" s="109">
        <f>S16-K16</f>
        <v>445</v>
      </c>
      <c r="T20" s="106">
        <f>S20-R20</f>
        <v>442</v>
      </c>
      <c r="U20" s="103">
        <v>1.0416666666666666E-2</v>
      </c>
      <c r="V20" s="146">
        <v>2</v>
      </c>
    </row>
    <row r="21" spans="1:22" ht="18.75" customHeight="1" thickTop="1" thickBot="1">
      <c r="A21" s="92" t="s">
        <v>78</v>
      </c>
      <c r="B21" s="92" t="s">
        <v>16</v>
      </c>
      <c r="C21" s="110">
        <v>0</v>
      </c>
      <c r="D21" s="152">
        <v>0</v>
      </c>
      <c r="E21" s="152">
        <v>0</v>
      </c>
      <c r="F21" s="152">
        <v>0</v>
      </c>
      <c r="G21" s="152"/>
      <c r="H21" s="152">
        <v>0</v>
      </c>
      <c r="I21" s="152">
        <v>3</v>
      </c>
      <c r="J21" s="152">
        <v>0</v>
      </c>
      <c r="K21" s="152"/>
      <c r="L21" s="152">
        <v>0</v>
      </c>
      <c r="M21" s="152">
        <v>0</v>
      </c>
      <c r="N21" s="152">
        <v>0</v>
      </c>
      <c r="O21" s="152">
        <v>0</v>
      </c>
      <c r="P21" s="152"/>
      <c r="Q21" s="152">
        <v>0</v>
      </c>
      <c r="R21" s="153">
        <f>SUM(C21:Q21)</f>
        <v>3</v>
      </c>
      <c r="S21" s="152">
        <f>S16-G16-K16-P16</f>
        <v>390</v>
      </c>
      <c r="T21" s="154">
        <f>S21-R21</f>
        <v>387</v>
      </c>
      <c r="U21" s="103">
        <v>1.0416666666666666E-2</v>
      </c>
      <c r="V21" s="147">
        <v>3</v>
      </c>
    </row>
  </sheetData>
  <mergeCells count="43">
    <mergeCell ref="Y4:Z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T2:V3"/>
    <mergeCell ref="A2:A4"/>
    <mergeCell ref="B2:B4"/>
    <mergeCell ref="C2:Q2"/>
    <mergeCell ref="R2:R4"/>
    <mergeCell ref="S2:S4"/>
    <mergeCell ref="L3:L4"/>
    <mergeCell ref="M3:M4"/>
    <mergeCell ref="N3:N4"/>
    <mergeCell ref="P3:P4"/>
    <mergeCell ref="Q3:Q4"/>
    <mergeCell ref="O3:O4"/>
    <mergeCell ref="A13:A15"/>
    <mergeCell ref="B13:B15"/>
    <mergeCell ref="C13:Q13"/>
    <mergeCell ref="R13:R15"/>
    <mergeCell ref="S13:S15"/>
    <mergeCell ref="T13:V14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Q14:Q15"/>
  </mergeCells>
  <pageMargins left="0.23622047244094491" right="0.23622047244094491" top="0.35433070866141736" bottom="0.35433070866141736" header="0" footer="0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17"/>
  <sheetViews>
    <sheetView tabSelected="1" topLeftCell="A10" workbookViewId="0">
      <selection activeCell="A13" sqref="A13:W17"/>
    </sheetView>
  </sheetViews>
  <sheetFormatPr defaultRowHeight="15"/>
  <cols>
    <col min="1" max="1" width="3.28515625" customWidth="1"/>
    <col min="2" max="2" width="13.7109375" customWidth="1"/>
    <col min="3" max="19" width="5" customWidth="1"/>
    <col min="20" max="20" width="8.42578125" customWidth="1"/>
    <col min="21" max="21" width="11" customWidth="1"/>
    <col min="22" max="22" width="6.85546875" customWidth="1"/>
    <col min="23" max="23" width="5.42578125" customWidth="1"/>
  </cols>
  <sheetData>
    <row r="1" spans="1:24" ht="24" customHeight="1">
      <c r="E1" s="40" t="s">
        <v>72</v>
      </c>
    </row>
    <row r="2" spans="1:24" ht="4.5" customHeight="1"/>
    <row r="3" spans="1:24" ht="59.25" customHeight="1">
      <c r="A3" s="305" t="s">
        <v>50</v>
      </c>
      <c r="B3" s="306" t="s">
        <v>67</v>
      </c>
      <c r="C3" s="308" t="s">
        <v>52</v>
      </c>
      <c r="D3" s="308" t="s">
        <v>62</v>
      </c>
      <c r="E3" s="308" t="s">
        <v>55</v>
      </c>
      <c r="F3" s="308" t="s">
        <v>53</v>
      </c>
      <c r="G3" s="308" t="s">
        <v>53</v>
      </c>
      <c r="H3" s="308" t="s">
        <v>54</v>
      </c>
      <c r="I3" s="308" t="s">
        <v>58</v>
      </c>
      <c r="J3" s="308" t="s">
        <v>57</v>
      </c>
      <c r="K3" s="308" t="s">
        <v>51</v>
      </c>
      <c r="L3" s="308" t="s">
        <v>59</v>
      </c>
      <c r="M3" s="308" t="s">
        <v>64</v>
      </c>
      <c r="N3" s="308" t="s">
        <v>61</v>
      </c>
      <c r="O3" s="308" t="s">
        <v>60</v>
      </c>
      <c r="P3" s="308" t="s">
        <v>63</v>
      </c>
      <c r="Q3" s="308" t="s">
        <v>56</v>
      </c>
      <c r="R3" s="308" t="s">
        <v>25</v>
      </c>
      <c r="S3" s="308" t="s">
        <v>65</v>
      </c>
      <c r="T3" s="167"/>
      <c r="U3" s="308" t="s">
        <v>66</v>
      </c>
      <c r="V3" s="308" t="s">
        <v>111</v>
      </c>
      <c r="W3" s="308" t="s">
        <v>3</v>
      </c>
    </row>
    <row r="4" spans="1:24" ht="133.5" customHeight="1">
      <c r="A4" s="305"/>
      <c r="B4" s="307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167" t="s">
        <v>69</v>
      </c>
      <c r="U4" s="308"/>
      <c r="V4" s="308"/>
      <c r="W4" s="308"/>
    </row>
    <row r="5" spans="1:24" ht="25.5" customHeight="1">
      <c r="A5" s="118"/>
      <c r="B5" s="83" t="s">
        <v>71</v>
      </c>
      <c r="C5" s="118">
        <v>100</v>
      </c>
      <c r="D5" s="118">
        <v>140</v>
      </c>
      <c r="E5" s="118">
        <v>100</v>
      </c>
      <c r="F5" s="118">
        <v>130</v>
      </c>
      <c r="G5" s="118">
        <v>130</v>
      </c>
      <c r="H5" s="118">
        <v>80</v>
      </c>
      <c r="I5" s="118">
        <v>130</v>
      </c>
      <c r="J5" s="118">
        <v>280</v>
      </c>
      <c r="K5" s="118">
        <v>250</v>
      </c>
      <c r="L5" s="118">
        <v>250</v>
      </c>
      <c r="M5" s="118">
        <v>100</v>
      </c>
      <c r="N5" s="118">
        <v>230</v>
      </c>
      <c r="O5" s="118">
        <v>100</v>
      </c>
      <c r="P5" s="118">
        <v>250</v>
      </c>
      <c r="Q5" s="118">
        <v>180</v>
      </c>
      <c r="R5" s="118">
        <v>80</v>
      </c>
      <c r="S5" s="118"/>
      <c r="T5" s="162">
        <f>SUM(C5:R5)</f>
        <v>2530</v>
      </c>
      <c r="U5" s="163">
        <v>3.125E-2</v>
      </c>
      <c r="V5" s="118"/>
      <c r="W5" s="75"/>
    </row>
    <row r="6" spans="1:24" s="39" customFormat="1" ht="25.5" customHeight="1">
      <c r="A6" s="76">
        <v>1</v>
      </c>
      <c r="B6" s="81" t="s">
        <v>112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77"/>
      <c r="I6" s="77">
        <v>12</v>
      </c>
      <c r="J6" s="77">
        <v>0</v>
      </c>
      <c r="K6" s="77">
        <v>0</v>
      </c>
      <c r="L6" s="77">
        <v>63</v>
      </c>
      <c r="M6" s="77">
        <v>3</v>
      </c>
      <c r="N6" s="77">
        <v>3</v>
      </c>
      <c r="O6" s="77">
        <v>0</v>
      </c>
      <c r="P6" s="77">
        <v>3</v>
      </c>
      <c r="Q6" s="77">
        <v>0</v>
      </c>
      <c r="R6" s="77">
        <v>0</v>
      </c>
      <c r="S6" s="77">
        <f>SUM(C6:R6)</f>
        <v>84</v>
      </c>
      <c r="T6" s="77">
        <f>T5-H5</f>
        <v>2450</v>
      </c>
      <c r="U6" s="78">
        <v>3.125E-2</v>
      </c>
      <c r="V6" s="77">
        <f>T6-S6</f>
        <v>2366</v>
      </c>
      <c r="W6" s="79">
        <v>5</v>
      </c>
    </row>
    <row r="7" spans="1:24" s="39" customFormat="1" ht="25.5" customHeight="1">
      <c r="A7" s="76">
        <v>2</v>
      </c>
      <c r="B7" s="81" t="s">
        <v>12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14</v>
      </c>
      <c r="I7" s="77">
        <v>10</v>
      </c>
      <c r="J7" s="77">
        <v>2</v>
      </c>
      <c r="K7" s="77">
        <v>0</v>
      </c>
      <c r="L7" s="77">
        <v>6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f t="shared" ref="S7:S11" si="0">SUM(C7:R7)</f>
        <v>32</v>
      </c>
      <c r="T7" s="77">
        <f>T5</f>
        <v>2530</v>
      </c>
      <c r="U7" s="78">
        <v>2.8113425925925927E-2</v>
      </c>
      <c r="V7" s="77">
        <f t="shared" ref="V7:V11" si="1">T7-S7</f>
        <v>2498</v>
      </c>
      <c r="W7" s="165">
        <v>2</v>
      </c>
    </row>
    <row r="8" spans="1:24" s="39" customFormat="1" ht="25.5" customHeight="1">
      <c r="A8" s="76">
        <v>3</v>
      </c>
      <c r="B8" s="81" t="s">
        <v>113</v>
      </c>
      <c r="C8" s="77">
        <v>0</v>
      </c>
      <c r="D8" s="77">
        <v>0</v>
      </c>
      <c r="E8" s="77">
        <v>0</v>
      </c>
      <c r="F8" s="77">
        <v>3</v>
      </c>
      <c r="G8" s="77">
        <v>3</v>
      </c>
      <c r="H8" s="77">
        <v>0</v>
      </c>
      <c r="I8" s="77">
        <v>3</v>
      </c>
      <c r="J8" s="77">
        <v>9</v>
      </c>
      <c r="K8" s="77">
        <v>3</v>
      </c>
      <c r="L8" s="77">
        <v>7</v>
      </c>
      <c r="M8" s="77">
        <v>3</v>
      </c>
      <c r="N8" s="77">
        <v>13</v>
      </c>
      <c r="O8" s="77">
        <v>0</v>
      </c>
      <c r="P8" s="77">
        <v>0</v>
      </c>
      <c r="Q8" s="77">
        <v>0</v>
      </c>
      <c r="R8" s="77">
        <v>0</v>
      </c>
      <c r="S8" s="77">
        <f t="shared" si="0"/>
        <v>44</v>
      </c>
      <c r="T8" s="77">
        <f>T5</f>
        <v>2530</v>
      </c>
      <c r="U8" s="78">
        <v>2.9120370370370366E-2</v>
      </c>
      <c r="V8" s="77">
        <f t="shared" si="1"/>
        <v>2486</v>
      </c>
      <c r="W8" s="165">
        <v>3</v>
      </c>
    </row>
    <row r="9" spans="1:24" s="39" customFormat="1" ht="25.5" customHeight="1">
      <c r="A9" s="76">
        <v>4</v>
      </c>
      <c r="B9" s="81" t="s">
        <v>68</v>
      </c>
      <c r="C9" s="77">
        <v>0</v>
      </c>
      <c r="D9" s="77">
        <v>1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4</v>
      </c>
      <c r="M9" s="77">
        <v>0</v>
      </c>
      <c r="N9" s="77">
        <v>1</v>
      </c>
      <c r="O9" s="77">
        <v>0</v>
      </c>
      <c r="P9" s="77">
        <v>0</v>
      </c>
      <c r="Q9" s="77">
        <v>10</v>
      </c>
      <c r="R9" s="77">
        <v>0</v>
      </c>
      <c r="S9" s="77">
        <f t="shared" si="0"/>
        <v>16</v>
      </c>
      <c r="T9" s="77">
        <f>T5</f>
        <v>2530</v>
      </c>
      <c r="U9" s="78">
        <v>1.8761574074074073E-2</v>
      </c>
      <c r="V9" s="77">
        <f t="shared" si="1"/>
        <v>2514</v>
      </c>
      <c r="W9" s="165">
        <v>1</v>
      </c>
    </row>
    <row r="10" spans="1:24" ht="31.5" customHeight="1">
      <c r="A10" s="76">
        <v>5</v>
      </c>
      <c r="B10" s="81" t="s">
        <v>86</v>
      </c>
      <c r="C10" s="77">
        <v>0</v>
      </c>
      <c r="D10" s="77">
        <v>0</v>
      </c>
      <c r="E10" s="77">
        <v>1</v>
      </c>
      <c r="F10" s="77">
        <v>7</v>
      </c>
      <c r="G10" s="77">
        <v>43</v>
      </c>
      <c r="H10" s="77">
        <v>0</v>
      </c>
      <c r="I10" s="77">
        <v>4</v>
      </c>
      <c r="J10" s="77"/>
      <c r="K10" s="77">
        <v>7</v>
      </c>
      <c r="L10" s="77">
        <v>13</v>
      </c>
      <c r="M10" s="77">
        <v>0</v>
      </c>
      <c r="N10" s="77">
        <v>3</v>
      </c>
      <c r="O10" s="77">
        <v>0</v>
      </c>
      <c r="P10" s="77">
        <v>6</v>
      </c>
      <c r="Q10" s="77">
        <v>0</v>
      </c>
      <c r="R10" s="77">
        <v>0</v>
      </c>
      <c r="S10" s="77">
        <f t="shared" si="0"/>
        <v>84</v>
      </c>
      <c r="T10" s="77">
        <f>T5-J5</f>
        <v>2250</v>
      </c>
      <c r="U10" s="78">
        <v>3.125E-2</v>
      </c>
      <c r="V10" s="77">
        <f t="shared" si="1"/>
        <v>2166</v>
      </c>
      <c r="W10" s="79">
        <v>6</v>
      </c>
      <c r="X10" t="s">
        <v>70</v>
      </c>
    </row>
    <row r="11" spans="1:24" s="39" customFormat="1" ht="25.5" customHeight="1">
      <c r="A11" s="166">
        <v>6</v>
      </c>
      <c r="B11" s="164" t="s">
        <v>81</v>
      </c>
      <c r="C11" s="77">
        <v>2</v>
      </c>
      <c r="D11" s="77">
        <v>0</v>
      </c>
      <c r="E11" s="77">
        <v>0</v>
      </c>
      <c r="F11" s="77">
        <v>6</v>
      </c>
      <c r="G11" s="77">
        <v>2</v>
      </c>
      <c r="H11" s="77">
        <v>0</v>
      </c>
      <c r="I11" s="77">
        <v>18</v>
      </c>
      <c r="J11" s="77">
        <v>14</v>
      </c>
      <c r="K11" s="77">
        <v>6</v>
      </c>
      <c r="L11" s="77">
        <v>3</v>
      </c>
      <c r="M11" s="77">
        <v>9</v>
      </c>
      <c r="N11" s="77">
        <v>0</v>
      </c>
      <c r="O11" s="77">
        <v>0</v>
      </c>
      <c r="P11" s="77">
        <v>3</v>
      </c>
      <c r="Q11" s="77">
        <v>0</v>
      </c>
      <c r="R11" s="77">
        <v>10</v>
      </c>
      <c r="S11" s="77">
        <f t="shared" si="0"/>
        <v>73</v>
      </c>
      <c r="T11" s="77">
        <f>T5</f>
        <v>2530</v>
      </c>
      <c r="U11" s="78">
        <v>3.0555555555555555E-2</v>
      </c>
      <c r="V11" s="77">
        <f t="shared" si="1"/>
        <v>2457</v>
      </c>
      <c r="W11" s="79">
        <v>4</v>
      </c>
    </row>
    <row r="12" spans="1:24" ht="18.75">
      <c r="B12" s="82"/>
      <c r="E12" s="40"/>
      <c r="U12" s="74"/>
      <c r="W12" s="80"/>
    </row>
    <row r="13" spans="1:24" ht="12.75" customHeight="1">
      <c r="A13" s="305" t="s">
        <v>50</v>
      </c>
      <c r="B13" s="306" t="s">
        <v>67</v>
      </c>
      <c r="C13" s="308" t="s">
        <v>52</v>
      </c>
      <c r="D13" s="308" t="s">
        <v>62</v>
      </c>
      <c r="E13" s="308" t="s">
        <v>55</v>
      </c>
      <c r="F13" s="308" t="s">
        <v>53</v>
      </c>
      <c r="G13" s="308" t="s">
        <v>53</v>
      </c>
      <c r="H13" s="308" t="s">
        <v>54</v>
      </c>
      <c r="I13" s="308" t="s">
        <v>58</v>
      </c>
      <c r="J13" s="308" t="s">
        <v>57</v>
      </c>
      <c r="K13" s="308" t="s">
        <v>51</v>
      </c>
      <c r="L13" s="308" t="s">
        <v>59</v>
      </c>
      <c r="M13" s="308" t="s">
        <v>64</v>
      </c>
      <c r="N13" s="308" t="s">
        <v>61</v>
      </c>
      <c r="O13" s="308" t="s">
        <v>60</v>
      </c>
      <c r="P13" s="308" t="s">
        <v>63</v>
      </c>
      <c r="Q13" s="308" t="s">
        <v>56</v>
      </c>
      <c r="R13" s="308" t="s">
        <v>25</v>
      </c>
      <c r="S13" s="308" t="s">
        <v>65</v>
      </c>
      <c r="T13" s="313" t="s">
        <v>69</v>
      </c>
      <c r="U13" s="308" t="s">
        <v>66</v>
      </c>
      <c r="V13" s="308" t="s">
        <v>111</v>
      </c>
      <c r="W13" s="308" t="s">
        <v>3</v>
      </c>
    </row>
    <row r="14" spans="1:24" ht="177.75" customHeight="1">
      <c r="A14" s="305"/>
      <c r="B14" s="307"/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14"/>
      <c r="U14" s="308"/>
      <c r="V14" s="308"/>
      <c r="W14" s="308"/>
    </row>
    <row r="15" spans="1:24" ht="15.75">
      <c r="A15" s="118"/>
      <c r="B15" s="83" t="s">
        <v>71</v>
      </c>
      <c r="C15" s="118">
        <v>100</v>
      </c>
      <c r="D15" s="118">
        <v>140</v>
      </c>
      <c r="E15" s="118">
        <v>100</v>
      </c>
      <c r="F15" s="118">
        <v>130</v>
      </c>
      <c r="G15" s="118">
        <v>130</v>
      </c>
      <c r="H15" s="118">
        <v>80</v>
      </c>
      <c r="I15" s="118">
        <v>130</v>
      </c>
      <c r="J15" s="118">
        <v>280</v>
      </c>
      <c r="K15" s="118">
        <v>250</v>
      </c>
      <c r="L15" s="118">
        <v>250</v>
      </c>
      <c r="M15" s="118">
        <v>100</v>
      </c>
      <c r="N15" s="118">
        <v>230</v>
      </c>
      <c r="O15" s="118">
        <v>100</v>
      </c>
      <c r="P15" s="118">
        <v>250</v>
      </c>
      <c r="Q15" s="118">
        <v>180</v>
      </c>
      <c r="R15" s="118">
        <v>80</v>
      </c>
      <c r="S15" s="118"/>
      <c r="T15" s="162">
        <f>SUM(C15:R15)</f>
        <v>2530</v>
      </c>
      <c r="U15" s="163">
        <v>3.125E-2</v>
      </c>
      <c r="V15" s="118"/>
      <c r="W15" s="75"/>
    </row>
    <row r="16" spans="1:24" s="312" customFormat="1" ht="33" customHeight="1">
      <c r="A16" s="310">
        <v>1</v>
      </c>
      <c r="B16" s="81" t="s">
        <v>115</v>
      </c>
      <c r="C16" s="79">
        <v>0</v>
      </c>
      <c r="D16" s="79" t="s">
        <v>118</v>
      </c>
      <c r="E16" s="79">
        <v>0</v>
      </c>
      <c r="F16" s="79">
        <v>6</v>
      </c>
      <c r="G16" s="79" t="s">
        <v>118</v>
      </c>
      <c r="H16" s="79">
        <v>7</v>
      </c>
      <c r="I16" s="79" t="s">
        <v>118</v>
      </c>
      <c r="J16" s="79" t="s">
        <v>118</v>
      </c>
      <c r="K16" s="79">
        <v>65</v>
      </c>
      <c r="L16" s="79" t="s">
        <v>118</v>
      </c>
      <c r="M16" s="79">
        <v>0</v>
      </c>
      <c r="N16" s="79">
        <v>1</v>
      </c>
      <c r="O16" s="79">
        <v>15</v>
      </c>
      <c r="P16" s="79" t="s">
        <v>118</v>
      </c>
      <c r="Q16" s="79" t="s">
        <v>118</v>
      </c>
      <c r="R16" s="79" t="s">
        <v>118</v>
      </c>
      <c r="S16" s="79">
        <f>SUM(C16:R16)</f>
        <v>94</v>
      </c>
      <c r="T16" s="79">
        <f>T15-D15-G15-I15-J15-L15-P15-Q15-R15</f>
        <v>1090</v>
      </c>
      <c r="U16" s="311">
        <v>3.125E-2</v>
      </c>
      <c r="V16" s="79">
        <f>T16-S16</f>
        <v>996</v>
      </c>
      <c r="W16" s="79">
        <v>2</v>
      </c>
    </row>
    <row r="17" spans="1:23" s="312" customFormat="1" ht="33" customHeight="1">
      <c r="A17" s="310">
        <v>2</v>
      </c>
      <c r="B17" s="81" t="s">
        <v>117</v>
      </c>
      <c r="C17" s="79">
        <v>0</v>
      </c>
      <c r="D17" s="79">
        <v>0</v>
      </c>
      <c r="E17" s="79">
        <v>0</v>
      </c>
      <c r="F17" s="79">
        <v>0</v>
      </c>
      <c r="G17" s="79">
        <v>8</v>
      </c>
      <c r="H17" s="79">
        <v>3</v>
      </c>
      <c r="I17" s="79">
        <v>4</v>
      </c>
      <c r="J17" s="79">
        <v>1</v>
      </c>
      <c r="K17" s="79">
        <v>6</v>
      </c>
      <c r="L17" s="79">
        <v>3</v>
      </c>
      <c r="M17" s="79">
        <v>0</v>
      </c>
      <c r="N17" s="79">
        <v>0</v>
      </c>
      <c r="O17" s="79">
        <v>0</v>
      </c>
      <c r="P17" s="79">
        <v>0</v>
      </c>
      <c r="Q17" s="79">
        <v>3</v>
      </c>
      <c r="R17" s="79">
        <v>0</v>
      </c>
      <c r="S17" s="79">
        <f t="shared" ref="S17" si="2">SUM(C17:R17)</f>
        <v>28</v>
      </c>
      <c r="T17" s="79">
        <f>T15</f>
        <v>2530</v>
      </c>
      <c r="U17" s="311">
        <v>1.8761574074074073E-2</v>
      </c>
      <c r="V17" s="79">
        <f t="shared" ref="V17" si="3">T17-S17</f>
        <v>2502</v>
      </c>
      <c r="W17" s="165">
        <v>1</v>
      </c>
    </row>
  </sheetData>
  <mergeCells count="45">
    <mergeCell ref="V13:V14"/>
    <mergeCell ref="W13:W14"/>
    <mergeCell ref="T13:T14"/>
    <mergeCell ref="P13:P14"/>
    <mergeCell ref="Q13:Q14"/>
    <mergeCell ref="R13:R14"/>
    <mergeCell ref="S13:S14"/>
    <mergeCell ref="U13:U14"/>
    <mergeCell ref="K13:K14"/>
    <mergeCell ref="L13:L14"/>
    <mergeCell ref="M13:M14"/>
    <mergeCell ref="N13:N14"/>
    <mergeCell ref="O13:O14"/>
    <mergeCell ref="F13:F14"/>
    <mergeCell ref="G13:G14"/>
    <mergeCell ref="H13:H14"/>
    <mergeCell ref="I13:I14"/>
    <mergeCell ref="J13:J14"/>
    <mergeCell ref="A13:A14"/>
    <mergeCell ref="B13:B14"/>
    <mergeCell ref="C13:C14"/>
    <mergeCell ref="D13:D14"/>
    <mergeCell ref="E13:E14"/>
    <mergeCell ref="U3:U4"/>
    <mergeCell ref="V3:V4"/>
    <mergeCell ref="W3:W4"/>
    <mergeCell ref="N3:N4"/>
    <mergeCell ref="P3:P4"/>
    <mergeCell ref="M3:M4"/>
    <mergeCell ref="R3:R4"/>
    <mergeCell ref="S3:S4"/>
    <mergeCell ref="E3:E4"/>
    <mergeCell ref="Q3:Q4"/>
    <mergeCell ref="J3:J4"/>
    <mergeCell ref="I3:I4"/>
    <mergeCell ref="L3:L4"/>
    <mergeCell ref="O3:O4"/>
    <mergeCell ref="A3:A4"/>
    <mergeCell ref="B3:B4"/>
    <mergeCell ref="K3:K4"/>
    <mergeCell ref="C3:C4"/>
    <mergeCell ref="F3:F4"/>
    <mergeCell ref="H3:H4"/>
    <mergeCell ref="D3:D4"/>
    <mergeCell ref="G3:G4"/>
  </mergeCells>
  <pageMargins left="0.25" right="0.25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44"/>
  <sheetViews>
    <sheetView topLeftCell="A16" zoomScale="90" zoomScaleNormal="90" zoomScalePageLayoutView="60" workbookViewId="0">
      <selection activeCell="C29" sqref="C29"/>
    </sheetView>
  </sheetViews>
  <sheetFormatPr defaultRowHeight="15"/>
  <cols>
    <col min="1" max="1" width="3.5703125" customWidth="1"/>
    <col min="2" max="2" width="18.28515625" customWidth="1"/>
    <col min="3" max="3" width="30.5703125" customWidth="1"/>
    <col min="4" max="4" width="11.5703125" bestFit="1" customWidth="1"/>
    <col min="5" max="5" width="11.140625" bestFit="1" customWidth="1"/>
    <col min="6" max="6" width="9.85546875" customWidth="1"/>
    <col min="7" max="7" width="11.85546875" customWidth="1"/>
  </cols>
  <sheetData>
    <row r="1" spans="1:10" ht="36" customHeight="1" thickBot="1">
      <c r="B1" s="309" t="s">
        <v>109</v>
      </c>
      <c r="C1" s="309"/>
      <c r="D1" s="309"/>
      <c r="E1" s="309"/>
      <c r="F1" s="309"/>
      <c r="G1" s="309"/>
    </row>
    <row r="2" spans="1:10" s="126" customFormat="1" ht="35.25" customHeight="1" thickBot="1">
      <c r="A2" s="119" t="s">
        <v>50</v>
      </c>
      <c r="B2" s="120" t="s">
        <v>98</v>
      </c>
      <c r="C2" s="121" t="s">
        <v>99</v>
      </c>
      <c r="D2" s="122" t="s">
        <v>107</v>
      </c>
      <c r="E2" s="123" t="s">
        <v>106</v>
      </c>
      <c r="F2" s="124" t="s">
        <v>108</v>
      </c>
      <c r="G2" s="125" t="s">
        <v>23</v>
      </c>
    </row>
    <row r="3" spans="1:10" s="126" customFormat="1" ht="18.75">
      <c r="A3" s="127">
        <v>1</v>
      </c>
      <c r="B3" s="116"/>
      <c r="C3" s="143" t="s">
        <v>9</v>
      </c>
      <c r="D3" s="128"/>
      <c r="E3" s="129"/>
      <c r="F3" s="130"/>
      <c r="G3" s="131"/>
      <c r="J3" s="132"/>
    </row>
    <row r="4" spans="1:10" s="126" customFormat="1" ht="19.5" thickBot="1">
      <c r="A4" s="127">
        <v>1</v>
      </c>
      <c r="B4" s="117" t="s">
        <v>45</v>
      </c>
      <c r="C4" s="144" t="s">
        <v>80</v>
      </c>
      <c r="D4" s="133"/>
      <c r="E4" s="134"/>
      <c r="F4" s="135"/>
      <c r="G4" s="136"/>
    </row>
    <row r="5" spans="1:10" s="126" customFormat="1" ht="18.75">
      <c r="A5" s="127">
        <v>2</v>
      </c>
      <c r="B5" s="116"/>
      <c r="C5" s="143" t="s">
        <v>77</v>
      </c>
      <c r="D5" s="128"/>
      <c r="E5" s="129"/>
      <c r="F5" s="130"/>
      <c r="G5" s="131"/>
    </row>
    <row r="6" spans="1:10" s="126" customFormat="1" ht="19.5" thickBot="1">
      <c r="A6" s="127">
        <v>2</v>
      </c>
      <c r="B6" s="117" t="s">
        <v>16</v>
      </c>
      <c r="C6" s="144" t="s">
        <v>78</v>
      </c>
      <c r="D6" s="133"/>
      <c r="E6" s="134"/>
      <c r="F6" s="135"/>
      <c r="G6" s="136"/>
    </row>
    <row r="7" spans="1:10" s="126" customFormat="1" ht="18.75">
      <c r="A7" s="127">
        <v>3</v>
      </c>
      <c r="B7" s="116"/>
      <c r="C7" s="143" t="s">
        <v>11</v>
      </c>
      <c r="D7" s="137"/>
      <c r="E7" s="138"/>
      <c r="F7" s="139"/>
      <c r="G7" s="140"/>
    </row>
    <row r="8" spans="1:10" s="126" customFormat="1" ht="19.5" thickBot="1">
      <c r="A8" s="127">
        <v>3</v>
      </c>
      <c r="B8" s="117" t="s">
        <v>95</v>
      </c>
      <c r="C8" s="144" t="s">
        <v>97</v>
      </c>
      <c r="D8" s="137"/>
      <c r="E8" s="138"/>
      <c r="F8" s="139"/>
      <c r="G8" s="140"/>
    </row>
    <row r="9" spans="1:10" s="126" customFormat="1" ht="18.75">
      <c r="A9" s="127">
        <v>4</v>
      </c>
      <c r="B9" s="116"/>
      <c r="C9" s="143" t="s">
        <v>90</v>
      </c>
      <c r="D9" s="128"/>
      <c r="E9" s="129"/>
      <c r="F9" s="130"/>
      <c r="G9" s="131"/>
    </row>
    <row r="10" spans="1:10" s="126" customFormat="1" ht="19.5" thickBot="1">
      <c r="A10" s="127">
        <v>4</v>
      </c>
      <c r="B10" s="117" t="s">
        <v>86</v>
      </c>
      <c r="C10" s="144" t="s">
        <v>96</v>
      </c>
      <c r="D10" s="133"/>
      <c r="E10" s="134"/>
      <c r="F10" s="135"/>
      <c r="G10" s="136"/>
    </row>
    <row r="11" spans="1:10" s="126" customFormat="1" ht="18.75">
      <c r="A11" s="127">
        <v>5</v>
      </c>
      <c r="B11" s="116"/>
      <c r="C11" s="143" t="s">
        <v>8</v>
      </c>
      <c r="D11" s="128"/>
      <c r="E11" s="129"/>
      <c r="F11" s="130"/>
      <c r="G11" s="131"/>
    </row>
    <row r="12" spans="1:10" s="126" customFormat="1" ht="19.5" thickBot="1">
      <c r="A12" s="127">
        <v>5</v>
      </c>
      <c r="B12" s="117" t="s">
        <v>88</v>
      </c>
      <c r="C12" s="144" t="s">
        <v>7</v>
      </c>
      <c r="D12" s="133"/>
      <c r="E12" s="134"/>
      <c r="F12" s="135"/>
      <c r="G12" s="136"/>
    </row>
    <row r="13" spans="1:10" s="126" customFormat="1" ht="18.75">
      <c r="A13" s="127">
        <v>6</v>
      </c>
      <c r="B13" s="116"/>
      <c r="C13" s="143" t="s">
        <v>82</v>
      </c>
      <c r="D13" s="128"/>
      <c r="E13" s="129"/>
      <c r="F13" s="130"/>
      <c r="G13" s="131"/>
    </row>
    <row r="14" spans="1:10" s="126" customFormat="1" ht="19.5" thickBot="1">
      <c r="A14" s="127">
        <v>6</v>
      </c>
      <c r="B14" s="117" t="s">
        <v>81</v>
      </c>
      <c r="C14" s="144" t="s">
        <v>83</v>
      </c>
      <c r="D14" s="133"/>
      <c r="E14" s="134"/>
      <c r="F14" s="135"/>
      <c r="G14" s="136"/>
    </row>
    <row r="15" spans="1:10" s="126" customFormat="1" ht="18.75">
      <c r="A15" s="127">
        <v>7</v>
      </c>
      <c r="B15" s="116"/>
      <c r="C15" s="143" t="s">
        <v>19</v>
      </c>
      <c r="D15" s="128"/>
      <c r="E15" s="129"/>
      <c r="F15" s="130"/>
      <c r="G15" s="131"/>
    </row>
    <row r="16" spans="1:10" s="126" customFormat="1" ht="19.5" thickBot="1">
      <c r="A16" s="127">
        <v>7</v>
      </c>
      <c r="B16" s="117" t="s">
        <v>100</v>
      </c>
      <c r="C16" s="144" t="s">
        <v>18</v>
      </c>
      <c r="D16" s="133"/>
      <c r="E16" s="134"/>
      <c r="F16" s="135"/>
      <c r="G16" s="136"/>
    </row>
    <row r="17" spans="1:7" s="126" customFormat="1" ht="18.75">
      <c r="A17" s="127">
        <v>8</v>
      </c>
      <c r="B17" s="116"/>
      <c r="C17" s="143" t="s">
        <v>17</v>
      </c>
      <c r="D17" s="128"/>
      <c r="E17" s="129"/>
      <c r="F17" s="130"/>
      <c r="G17" s="131"/>
    </row>
    <row r="18" spans="1:7" s="126" customFormat="1" ht="19.5" thickBot="1">
      <c r="A18" s="127">
        <v>8</v>
      </c>
      <c r="B18" s="117" t="s">
        <v>45</v>
      </c>
      <c r="C18" s="144" t="s">
        <v>79</v>
      </c>
      <c r="D18" s="133"/>
      <c r="E18" s="134"/>
      <c r="F18" s="135"/>
      <c r="G18" s="136"/>
    </row>
    <row r="19" spans="1:7" s="126" customFormat="1" ht="18.75">
      <c r="A19" s="127">
        <v>9</v>
      </c>
      <c r="B19" s="116"/>
      <c r="C19" s="143" t="s">
        <v>38</v>
      </c>
      <c r="D19" s="137"/>
      <c r="E19" s="138"/>
      <c r="F19" s="139"/>
      <c r="G19" s="140"/>
    </row>
    <row r="20" spans="1:7" s="126" customFormat="1" ht="19.5" thickBot="1">
      <c r="A20" s="127">
        <v>9</v>
      </c>
      <c r="B20" s="117" t="s">
        <v>16</v>
      </c>
      <c r="C20" s="144" t="s">
        <v>39</v>
      </c>
      <c r="D20" s="137"/>
      <c r="E20" s="138"/>
      <c r="F20" s="139"/>
      <c r="G20" s="140"/>
    </row>
    <row r="21" spans="1:7" s="126" customFormat="1" ht="18.75">
      <c r="A21" s="127">
        <v>10</v>
      </c>
      <c r="B21" s="116"/>
      <c r="C21" s="143" t="s">
        <v>13</v>
      </c>
      <c r="D21" s="128"/>
      <c r="E21" s="129"/>
      <c r="F21" s="130"/>
      <c r="G21" s="131"/>
    </row>
    <row r="22" spans="1:7" s="126" customFormat="1" ht="19.5" thickBot="1">
      <c r="A22" s="127">
        <v>10</v>
      </c>
      <c r="B22" s="117" t="s">
        <v>95</v>
      </c>
      <c r="C22" s="144" t="s">
        <v>93</v>
      </c>
      <c r="D22" s="133"/>
      <c r="E22" s="134"/>
      <c r="F22" s="135"/>
      <c r="G22" s="136"/>
    </row>
    <row r="23" spans="1:7" s="126" customFormat="1" ht="18.75">
      <c r="A23" s="127">
        <v>11</v>
      </c>
      <c r="B23" s="116"/>
      <c r="C23" s="143" t="s">
        <v>101</v>
      </c>
      <c r="D23" s="128"/>
      <c r="E23" s="129"/>
      <c r="F23" s="130"/>
      <c r="G23" s="131"/>
    </row>
    <row r="24" spans="1:7" s="126" customFormat="1" ht="19.5" thickBot="1">
      <c r="A24" s="141">
        <v>11</v>
      </c>
      <c r="B24" s="117" t="s">
        <v>86</v>
      </c>
      <c r="C24" s="144" t="s">
        <v>102</v>
      </c>
      <c r="D24" s="133"/>
      <c r="E24" s="134"/>
      <c r="F24" s="135"/>
      <c r="G24" s="136"/>
    </row>
    <row r="25" spans="1:7" s="126" customFormat="1" ht="18.75">
      <c r="A25" s="141">
        <v>12</v>
      </c>
      <c r="B25" s="116"/>
      <c r="C25" s="143" t="s">
        <v>89</v>
      </c>
      <c r="D25" s="128"/>
      <c r="E25" s="129"/>
      <c r="F25" s="130"/>
      <c r="G25" s="131"/>
    </row>
    <row r="26" spans="1:7" s="126" customFormat="1" ht="19.5" thickBot="1">
      <c r="A26" s="141">
        <v>12</v>
      </c>
      <c r="B26" s="117" t="s">
        <v>88</v>
      </c>
      <c r="C26" s="144" t="s">
        <v>6</v>
      </c>
      <c r="D26" s="133"/>
      <c r="E26" s="134"/>
      <c r="F26" s="135"/>
      <c r="G26" s="136"/>
    </row>
    <row r="27" spans="1:7" s="126" customFormat="1" ht="18.75">
      <c r="A27" s="141">
        <v>13</v>
      </c>
      <c r="B27" s="116"/>
      <c r="C27" s="143" t="s">
        <v>92</v>
      </c>
      <c r="D27" s="128"/>
      <c r="E27" s="129"/>
      <c r="F27" s="130"/>
      <c r="G27" s="131"/>
    </row>
    <row r="28" spans="1:7" s="126" customFormat="1" ht="19.5" thickBot="1">
      <c r="A28" s="141">
        <v>13</v>
      </c>
      <c r="B28" s="117" t="s">
        <v>81</v>
      </c>
      <c r="C28" s="144" t="s">
        <v>103</v>
      </c>
      <c r="D28" s="133"/>
      <c r="E28" s="134"/>
      <c r="F28" s="135"/>
      <c r="G28" s="136"/>
    </row>
    <row r="29" spans="1:7" s="126" customFormat="1" ht="18.75">
      <c r="A29" s="141">
        <v>14</v>
      </c>
      <c r="B29" s="116"/>
      <c r="C29" s="143" t="s">
        <v>76</v>
      </c>
      <c r="D29" s="128"/>
      <c r="E29" s="129"/>
      <c r="F29" s="130"/>
      <c r="G29" s="131"/>
    </row>
    <row r="30" spans="1:7" s="126" customFormat="1" ht="19.5" thickBot="1">
      <c r="A30" s="127">
        <v>14</v>
      </c>
      <c r="B30" s="117" t="s">
        <v>100</v>
      </c>
      <c r="C30" s="144" t="s">
        <v>75</v>
      </c>
      <c r="D30" s="133"/>
      <c r="E30" s="134"/>
      <c r="F30" s="135"/>
      <c r="G30" s="136"/>
    </row>
    <row r="31" spans="1:7" s="126" customFormat="1" ht="18.75">
      <c r="A31" s="127">
        <v>15</v>
      </c>
      <c r="B31" s="116"/>
      <c r="C31" s="143" t="s">
        <v>105</v>
      </c>
      <c r="D31" s="128"/>
      <c r="E31" s="129"/>
      <c r="F31" s="130"/>
      <c r="G31" s="131"/>
    </row>
    <row r="32" spans="1:7" s="126" customFormat="1" ht="19.5" thickBot="1">
      <c r="A32" s="127">
        <v>15</v>
      </c>
      <c r="B32" s="117" t="s">
        <v>95</v>
      </c>
      <c r="C32" s="144" t="s">
        <v>15</v>
      </c>
      <c r="D32" s="133"/>
      <c r="E32" s="134"/>
      <c r="F32" s="135"/>
      <c r="G32" s="136"/>
    </row>
    <row r="33" spans="1:8" s="126" customFormat="1" ht="18.75">
      <c r="A33" s="127">
        <v>16</v>
      </c>
      <c r="B33" s="116"/>
      <c r="C33" s="143" t="s">
        <v>4</v>
      </c>
      <c r="D33" s="142"/>
      <c r="E33" s="129"/>
      <c r="F33" s="130"/>
      <c r="G33" s="131"/>
    </row>
    <row r="34" spans="1:8" s="126" customFormat="1" ht="19.5" thickBot="1">
      <c r="A34" s="127">
        <v>16</v>
      </c>
      <c r="B34" s="117" t="s">
        <v>88</v>
      </c>
      <c r="C34" s="144" t="s">
        <v>5</v>
      </c>
      <c r="D34" s="137"/>
      <c r="E34" s="138"/>
      <c r="F34" s="139"/>
      <c r="G34" s="140"/>
    </row>
    <row r="35" spans="1:8" s="126" customFormat="1" ht="18.75">
      <c r="A35" s="127">
        <v>17</v>
      </c>
      <c r="B35" s="116"/>
      <c r="C35" s="143" t="s">
        <v>74</v>
      </c>
      <c r="D35" s="128"/>
      <c r="E35" s="129"/>
      <c r="F35" s="130"/>
      <c r="G35" s="131"/>
    </row>
    <row r="36" spans="1:8" s="126" customFormat="1" ht="19.5" thickBot="1">
      <c r="A36" s="135">
        <v>17</v>
      </c>
      <c r="B36" s="117" t="s">
        <v>100</v>
      </c>
      <c r="C36" s="144" t="s">
        <v>73</v>
      </c>
      <c r="D36" s="133"/>
      <c r="E36" s="134"/>
      <c r="F36" s="135"/>
      <c r="G36" s="136"/>
    </row>
    <row r="37" spans="1:8">
      <c r="D37" s="8"/>
      <c r="E37" s="8"/>
      <c r="F37" s="8"/>
      <c r="G37" s="8"/>
      <c r="H37" s="8"/>
    </row>
    <row r="38" spans="1:8">
      <c r="D38" s="8"/>
      <c r="E38" s="8"/>
      <c r="F38" s="8"/>
      <c r="G38" s="8"/>
      <c r="H38" s="8"/>
    </row>
    <row r="39" spans="1:8">
      <c r="D39" s="8"/>
      <c r="E39" s="8"/>
      <c r="F39" s="8"/>
      <c r="G39" s="8"/>
      <c r="H39" s="8"/>
    </row>
    <row r="40" spans="1:8">
      <c r="D40" s="8"/>
      <c r="E40" s="8"/>
      <c r="F40" s="8"/>
      <c r="G40" s="8"/>
      <c r="H40" s="8"/>
    </row>
    <row r="41" spans="1:8" ht="16.5">
      <c r="C41" s="115"/>
      <c r="D41" s="8"/>
      <c r="E41" s="8"/>
      <c r="F41" s="8"/>
      <c r="G41" s="8"/>
      <c r="H41" s="8"/>
    </row>
    <row r="42" spans="1:8" ht="16.5">
      <c r="C42" s="115"/>
      <c r="D42" s="8"/>
      <c r="E42" s="8"/>
    </row>
    <row r="43" spans="1:8" ht="16.5">
      <c r="C43" s="115"/>
      <c r="D43" s="8"/>
      <c r="E43" s="8"/>
    </row>
    <row r="44" spans="1:8">
      <c r="C44" s="8"/>
      <c r="D44" s="8"/>
      <c r="E44" s="8"/>
    </row>
  </sheetData>
  <mergeCells count="1">
    <mergeCell ref="B1:G1"/>
  </mergeCells>
  <pageMargins left="0.31496062992125984" right="0.11811023622047245" top="0.35433070866141736" bottom="0.35433070866141736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ос-ком залік мол</vt:lpstr>
      <vt:lpstr>ос-ком залік ст</vt:lpstr>
      <vt:lpstr>ст хл</vt:lpstr>
      <vt:lpstr>ст д</vt:lpstr>
      <vt:lpstr>мол хл</vt:lpstr>
      <vt:lpstr>мол д</vt:lpstr>
      <vt:lpstr>команди результат</vt:lpstr>
      <vt:lpstr>стартовий </vt:lpstr>
    </vt:vector>
  </TitlesOfParts>
  <Company>SUTur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2018-01-12T09:06:53Z</cp:lastPrinted>
  <dcterms:created xsi:type="dcterms:W3CDTF">2016-12-03T06:50:52Z</dcterms:created>
  <dcterms:modified xsi:type="dcterms:W3CDTF">2018-01-12T09:08:15Z</dcterms:modified>
</cp:coreProperties>
</file>